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tka\Documents\Kláštery\Klášterní muzeum\Mobiliář\Označení exponátů a vstupů do objektu\"/>
    </mc:Choice>
  </mc:AlternateContent>
  <xr:revisionPtr revIDLastSave="0" documentId="8_{53B036E0-91F3-4F97-998E-04BAA85A02AF}" xr6:coauthVersionLast="47" xr6:coauthVersionMax="47" xr10:uidLastSave="{00000000-0000-0000-0000-000000000000}"/>
  <bookViews>
    <workbookView xWindow="1815" yWindow="1815" windowWidth="18000" windowHeight="936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PS 01 02 Pol" sheetId="12" r:id="rId4"/>
    <sheet name="PS 01 03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'PS 01 02 Pol'!$1:$7</definedName>
    <definedName name="_xlnm.Print_Titles" localSheetId="4">'PS 01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'PS 01 02 Pol'!$A$1:$Y$59</definedName>
    <definedName name="_xlnm.Print_Area" localSheetId="4">'PS 01 03 Pol'!$A$1:$Y$14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5" i="1" l="1"/>
  <c r="G43" i="1"/>
  <c r="F43" i="1"/>
  <c r="G42" i="1"/>
  <c r="F42" i="1"/>
  <c r="G41" i="1"/>
  <c r="F41" i="1"/>
  <c r="G39" i="1"/>
  <c r="F39" i="1"/>
  <c r="G13" i="13"/>
  <c r="V8" i="13"/>
  <c r="G9" i="13"/>
  <c r="G8" i="13" s="1"/>
  <c r="I9" i="13"/>
  <c r="I8" i="13" s="1"/>
  <c r="K9" i="13"/>
  <c r="K8" i="13" s="1"/>
  <c r="O9" i="13"/>
  <c r="O8" i="13" s="1"/>
  <c r="Q9" i="13"/>
  <c r="Q8" i="13" s="1"/>
  <c r="V9" i="13"/>
  <c r="AE13" i="13"/>
  <c r="AF13" i="13"/>
  <c r="G58" i="12"/>
  <c r="BA40" i="12"/>
  <c r="BA35" i="12"/>
  <c r="I8" i="12"/>
  <c r="G9" i="12"/>
  <c r="M9" i="12" s="1"/>
  <c r="I9" i="12"/>
  <c r="K9" i="12"/>
  <c r="K8" i="12" s="1"/>
  <c r="O9" i="12"/>
  <c r="Q9" i="12"/>
  <c r="V9" i="12"/>
  <c r="V8" i="12" s="1"/>
  <c r="G21" i="12"/>
  <c r="I21" i="12"/>
  <c r="K21" i="12"/>
  <c r="M21" i="12"/>
  <c r="O21" i="12"/>
  <c r="Q21" i="12"/>
  <c r="V21" i="12"/>
  <c r="G29" i="12"/>
  <c r="AF58" i="12" s="1"/>
  <c r="I29" i="12"/>
  <c r="K29" i="12"/>
  <c r="O29" i="12"/>
  <c r="O8" i="12" s="1"/>
  <c r="Q29" i="12"/>
  <c r="V29" i="12"/>
  <c r="G33" i="12"/>
  <c r="M33" i="12" s="1"/>
  <c r="I33" i="12"/>
  <c r="K33" i="12"/>
  <c r="O33" i="12"/>
  <c r="Q33" i="12"/>
  <c r="Q8" i="12" s="1"/>
  <c r="V33" i="12"/>
  <c r="G43" i="12"/>
  <c r="M43" i="12" s="1"/>
  <c r="I43" i="12"/>
  <c r="K43" i="12"/>
  <c r="O43" i="12"/>
  <c r="Q43" i="12"/>
  <c r="V43" i="12"/>
  <c r="G46" i="12"/>
  <c r="I46" i="12"/>
  <c r="K46" i="12"/>
  <c r="M46" i="12"/>
  <c r="O46" i="12"/>
  <c r="Q46" i="12"/>
  <c r="V46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4" i="12"/>
  <c r="M54" i="12" s="1"/>
  <c r="I54" i="12"/>
  <c r="K54" i="12"/>
  <c r="O54" i="12"/>
  <c r="Q54" i="12"/>
  <c r="V54" i="12"/>
  <c r="AE58" i="12"/>
  <c r="I20" i="1"/>
  <c r="I19" i="1"/>
  <c r="I18" i="1"/>
  <c r="I17" i="1"/>
  <c r="I16" i="1"/>
  <c r="I56" i="1"/>
  <c r="J55" i="1"/>
  <c r="J56" i="1" s="1"/>
  <c r="F44" i="1"/>
  <c r="G23" i="1" s="1"/>
  <c r="G44" i="1"/>
  <c r="G25" i="1" s="1"/>
  <c r="H44" i="1"/>
  <c r="I43" i="1"/>
  <c r="I42" i="1"/>
  <c r="I41" i="1"/>
  <c r="I39" i="1"/>
  <c r="I44" i="1" s="1"/>
  <c r="J28" i="1"/>
  <c r="J26" i="1"/>
  <c r="G38" i="1"/>
  <c r="F38" i="1"/>
  <c r="J23" i="1"/>
  <c r="J24" i="1"/>
  <c r="J25" i="1"/>
  <c r="J27" i="1"/>
  <c r="E24" i="1"/>
  <c r="G24" i="1"/>
  <c r="E26" i="1"/>
  <c r="G26" i="1"/>
  <c r="A27" i="1" l="1"/>
  <c r="M9" i="13"/>
  <c r="M8" i="13" s="1"/>
  <c r="G8" i="12"/>
  <c r="M29" i="12"/>
  <c r="M8" i="12" s="1"/>
  <c r="I21" i="1"/>
  <c r="J43" i="1"/>
  <c r="J41" i="1"/>
  <c r="J42" i="1"/>
  <c r="J39" i="1"/>
  <c r="J44" i="1" s="1"/>
  <c r="G28" i="1" l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Katka</author>
  </authors>
  <commentList>
    <comment ref="S6" authorId="0" shapeId="0" xr:uid="{50608662-3DCD-486C-8AD3-951A920B2FA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1DFDAAE-B23D-4FB6-A807-01F547F9D5F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Katka</author>
  </authors>
  <commentList>
    <comment ref="S6" authorId="0" shapeId="0" xr:uid="{0FD4264C-73F5-4D50-BCC7-CAE6E1C748E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E27BC60-D6E2-4B66-B75D-36020715107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<sst xmlns="http://schemas.openxmlformats.org/spreadsheetml/2006/main" count="335" uniqueCount="163">
  <si>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</si>
  <si>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</si>
  <si>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</si>
  <si>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</si>
  <si>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</si>
  <si>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</si>
  <si>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</si>
  <si>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</si>
  <si>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</si>
  <si>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</si>
  <si>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</si>
  <si>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</si>
  <si>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</si>
  <si>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</si>
  <si>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</si>
  <si>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</si>
  <si>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</si>
  <si>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</si>
  <si>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</si>
  <si>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</si>
  <si>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</si>
  <si>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</si>
  <si>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</si>
  <si>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</si>
  <si>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</si>
  <si>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</si>
  <si>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</si>
  <si>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</si>
  <si>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</si>
  <si>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</si>
  <si>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</si>
  <si>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</si>
  <si>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</si>
  <si>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</si>
  <si>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</si>
  <si>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</si>
  <si>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</si>
  <si>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</si>
  <si>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</si>
  <si>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</si>
  <si>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</si>
  <si>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</si>
  <si>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</si>
  <si>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KČK 2022/01e</t>
  </si>
  <si>
    <t>Kláštery Český Krumlov - Klášterní muzeum - označení exponátů a vstupů do objektu</t>
  </si>
  <si>
    <t>Městské divadlo Český Krumlov o.p.s.</t>
  </si>
  <si>
    <t>65006267</t>
  </si>
  <si>
    <t>Stavba</t>
  </si>
  <si>
    <t>Provozní soubor</t>
  </si>
  <si>
    <t>PS 01</t>
  </si>
  <si>
    <t xml:space="preserve">Klášterní muzeum </t>
  </si>
  <si>
    <t>02</t>
  </si>
  <si>
    <t>Označení exponátů, dibondy, polepy</t>
  </si>
  <si>
    <t>03</t>
  </si>
  <si>
    <t>Označení expozice - vstupní brána do areálu kláštera</t>
  </si>
  <si>
    <t>Celkem za stavbu</t>
  </si>
  <si>
    <t>CZK</t>
  </si>
  <si>
    <t>#POPS</t>
  </si>
  <si>
    <t>Popis stavby: KČK 2022/01e - Kláštery Český Krumlov - Klášterní muzeum - označení exponátů a vstupů do objektu</t>
  </si>
  <si>
    <t>#POPO</t>
  </si>
  <si>
    <t xml:space="preserve">Popis objektu: PS 01 - Klášterní muzeum </t>
  </si>
  <si>
    <t>#POPR</t>
  </si>
  <si>
    <t>Popis rozpočtu: 02 - Označení exponátů, dibondy, polepy</t>
  </si>
  <si>
    <t>Popis rozpočtu: 03 - Označení expozice - vstupní brána do areálu kláštera</t>
  </si>
  <si>
    <t>Rekapitulace dílů</t>
  </si>
  <si>
    <t>Typ dílu</t>
  </si>
  <si>
    <t>PP</t>
  </si>
  <si>
    <t>Polepy a dibond</t>
  </si>
  <si>
    <t>VN</t>
  </si>
  <si>
    <t>ON</t>
  </si>
  <si>
    <t>Položkový soupis prací a dodávek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</si>
  <si>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</si>
  <si>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</si>
  <si>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</si>
  <si>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</si>
  <si>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</si>
  <si>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</si>
  <si>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</si>
  <si>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</si>
  <si>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</si>
  <si>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</si>
  <si>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</si>
  <si>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</si>
  <si>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</si>
  <si>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</si>
  <si>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</si>
  <si>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</si>
  <si>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</si>
  <si>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</si>
  <si>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</si>
  <si>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</si>
  <si>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</si>
  <si>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</si>
  <si>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</si>
  <si>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</si>
  <si>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</si>
  <si>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</si>
  <si>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</si>
  <si>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</si>
  <si>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</si>
  <si>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POLEP 1</t>
  </si>
  <si>
    <t>Polepový materiál s laminací bez textu</t>
  </si>
  <si>
    <t>m2</t>
  </si>
  <si>
    <t>Vlastní</t>
  </si>
  <si>
    <t>Indiv</t>
  </si>
  <si>
    <t>Práce</t>
  </si>
  <si>
    <t>Běžná</t>
  </si>
  <si>
    <t>POL1_</t>
  </si>
  <si>
    <t>P1 - panel 1 3300x1900x150 mm : 3,3*1,9+1,9*0,15*2+3,33*0,15*2</t>
  </si>
  <si>
    <t>VV</t>
  </si>
  <si>
    <t>P2 - panel 2 3400x5300x150 mm : 3,4*5,3+3,4*0,15*2+5,3*0,15</t>
  </si>
  <si>
    <t>P3 - panel 3 4370x2410x150 mm : 4,37*2,41+4,37*0,15*2+2,41*0,15</t>
  </si>
  <si>
    <t>P4 - panel 4 2670x2700 mm : 2,67*2,7</t>
  </si>
  <si>
    <t>PNP 1 - polep na podstavec 1 : 0,8*0,8+0,5*1,6*2</t>
  </si>
  <si>
    <t>PNP 2 - polep na podstavec 2 : 0,9*1,2+0,5*2,1*2</t>
  </si>
  <si>
    <t>PNP 3 - polep na podstavec 3 : 0,9*0,45+1,35*0,45*2</t>
  </si>
  <si>
    <t>PNP 4 - polep na podstavec 4 : 0,9*0,45+1,35*0,45*2</t>
  </si>
  <si>
    <t>PNP 5 - polep na podstavec 5 : 0,4*0,4+1,6*0,8+1,6*0,15</t>
  </si>
  <si>
    <t>PNP 6 - polep na podstavec 6 : 0,4*0,4+1,6*0,8+1,6*0,15</t>
  </si>
  <si>
    <t>SPU</t>
  </si>
  <si>
    <t>POLEP 2</t>
  </si>
  <si>
    <t>Polepový materiál s laminací textový</t>
  </si>
  <si>
    <t>1-8 AŠ - zešikmený panel - 2100x500x900 mm (ŠHV) : 2,1*0,5*8</t>
  </si>
  <si>
    <t>9 AŠ - zešikmený panel - 1700x700x1200 mm (ŠHV) : 1,7*0,7</t>
  </si>
  <si>
    <t>1B panel nástěnný 3000x700x200 mm : 3*0,7+0,2*3,7*2</t>
  </si>
  <si>
    <t>2-3B panel nástěnný 2500x700x200 mm : (2,5*0,7+0,2*3,2*2)*2</t>
  </si>
  <si>
    <t>panel v klášterním lapidáriu : 1,7*0,5+0,2*2,2*2</t>
  </si>
  <si>
    <t>stély u hlavního vchodu : 1,9*(0,4+0,2)*2</t>
  </si>
  <si>
    <t>POLEP 3</t>
  </si>
  <si>
    <t>Polep na sklo</t>
  </si>
  <si>
    <t>1-5c - panel skleněný samostojný 1840x800 mm : 1,84*0,8*5</t>
  </si>
  <si>
    <t>Polep na sklo SUPŠ : (2,75*0,96+2,75*1,07+2,75*0,635+2,75*1,44+0,72*0,9+2,09*0,9)*2</t>
  </si>
  <si>
    <t>POPISKA 1</t>
  </si>
  <si>
    <t>Nástěnný panel s textovým polepem 200 x 1100 mm, dibondová deska tl.8 - 9 mm</t>
  </si>
  <si>
    <t>kus</t>
  </si>
  <si>
    <t>POPIS KONSTRUKCE:</t>
  </si>
  <si>
    <t>POP</t>
  </si>
  <si>
    <t>PANEL JE TVOŘEN DVĚMA HLINÍKOVÝMI "U" PROFILY, KTERÉ JSOU NA ZADNÍ HRANĚ SVAŘENY K ROVNÉMU PROFIU TL. 6 MM. PŘES TENTO ROVNÝ PROFIL JE CELÁ KONSTRUKCE KOTVENA DO STĚNY POMOCÍ VRUTŮ A HMOŽDINEK (SNADNÁ DEMONTÁŽ). DO PŘIKOTVENÉ KONSTRUKCE BUDE VSUNUT OBOUSTRANĚ POLEPENÝ PANEL DIBOND 8-9 MM. KOTVÍCÍ PRVKY BUDOU KRYTY NÁVLEKY.</t>
  </si>
  <si>
    <t/>
  </si>
  <si>
    <t>!!!!!!POUZE DIBONDOVÁ DESKA S POLEPEM -  NOSNÁ HLINÍKOVÁ KCE S ÚCHYT NENÍ SOUČÁSTÍ TÁTO ČÁSTI DODÁVKY !!!!!!!</t>
  </si>
  <si>
    <t>destička do hliníkového rámu : 19</t>
  </si>
  <si>
    <t>POPISKA 1a</t>
  </si>
  <si>
    <t>Destička z dibondu s textovým polepem 200 x 600 mm vč. úchytů a osazení na stěnu</t>
  </si>
  <si>
    <t>popisky k exponátům : 8</t>
  </si>
  <si>
    <t>POPISKA 2</t>
  </si>
  <si>
    <t>Destička z dibondu s textovým polepem 2500x300 mm</t>
  </si>
  <si>
    <t>popiska na zábradlí do Kaple Sv. Wolfganga : 1</t>
  </si>
  <si>
    <t>PP-01</t>
  </si>
  <si>
    <t>předtisková příprava</t>
  </si>
  <si>
    <t>hod</t>
  </si>
  <si>
    <t>PP-02</t>
  </si>
  <si>
    <t>instalace polepů</t>
  </si>
  <si>
    <t>den</t>
  </si>
  <si>
    <t>2 osoby 4 dny : 4</t>
  </si>
  <si>
    <t>PP-03</t>
  </si>
  <si>
    <t>doprava polepů a dibond. destiček</t>
  </si>
  <si>
    <t>km</t>
  </si>
  <si>
    <t>Praha a zpět : 170*2</t>
  </si>
  <si>
    <t>SUM</t>
  </si>
  <si>
    <t>END</t>
  </si>
  <si>
    <t>C1</t>
  </si>
  <si>
    <t>Informační tabule mobilní - stojky dřevo, kov, vč. grafického návrhu</t>
  </si>
  <si>
    <t>mobilní informační tabule k umístění do veřejného prostoru - atypický výrobek :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</si>
</sst>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0" fontId="19" fillId="0" borderId="0" xfId="0" applyFont="1" applyBorder="1" applyAlignment="1">
      <alignment horizontal="center" vertical="top" shrinkToFit="1"/>
    </xf>
    <xf numFmtId="165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0" fontId="19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9" fillId="0" borderId="0" xfId="0" applyNumberFormat="1" applyFont="1" applyBorder="1" applyAlignment="1">
      <alignment vertical="top" wrapText="1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+06v5SZAEvnN8/rbbNx2qOjSSUuriFcoiAsYMvA/n1sQqxD+8OZHIaOIpq6z6KDnahhxS5JUp33TeNYoN92vUA==" saltValue="gDihBjqhRIJFo/9pqLn2L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opLeftCell="B17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0" t="s">
        <v>22</v>
      </c>
      <c r="C2" s="111"/>
      <c r="D2" s="112" t="s">
        <v>43</v>
      </c>
      <c r="E2" s="113" t="s">
        <v>44</v>
      </c>
      <c r="F2" s="114"/>
      <c r="G2" s="114"/>
      <c r="H2" s="114"/>
      <c r="I2" s="114"/>
      <c r="J2" s="115"/>
      <c r="O2" s="1"/>
    </row>
    <row r="3" spans="1:15" ht="27" hidden="1" customHeight="1" x14ac:dyDescent="0.2">
      <c r="A3" s="2"/>
      <c r="B3" s="116"/>
      <c r="C3" s="111"/>
      <c r="D3" s="117"/>
      <c r="E3" s="118"/>
      <c r="F3" s="119"/>
      <c r="G3" s="119"/>
      <c r="H3" s="119"/>
      <c r="I3" s="119"/>
      <c r="J3" s="120"/>
    </row>
    <row r="4" spans="1:15" ht="23.25" customHeight="1" x14ac:dyDescent="0.2">
      <c r="A4" s="2"/>
      <c r="B4" s="121"/>
      <c r="C4" s="122"/>
      <c r="D4" s="123"/>
      <c r="E4" s="124"/>
      <c r="F4" s="124"/>
      <c r="G4" s="124"/>
      <c r="H4" s="124"/>
      <c r="I4" s="124"/>
      <c r="J4" s="125"/>
    </row>
    <row r="5" spans="1:15" ht="24" customHeight="1" x14ac:dyDescent="0.2">
      <c r="A5" s="2"/>
      <c r="B5" s="31" t="s">
        <v>42</v>
      </c>
      <c r="D5" s="126" t="s">
        <v>45</v>
      </c>
      <c r="E5" s="92"/>
      <c r="F5" s="92"/>
      <c r="G5" s="92"/>
      <c r="H5" s="18" t="s">
        <v>40</v>
      </c>
      <c r="I5" s="127" t="s">
        <v>46</v>
      </c>
      <c r="J5" s="8"/>
    </row>
    <row r="6" spans="1:15" ht="15.75" customHeight="1" x14ac:dyDescent="0.2">
      <c r="A6" s="2"/>
      <c r="B6" s="28"/>
      <c r="C6" s="55"/>
      <c r="D6" s="86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SUMIF(F55:F55,A16,I55:I55)+SUMIF(F55:F55,"PSU",I55:I55)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SUMIF(F55:F55,A17,I55:I55)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SUMIF(F55:F55,A18,I55:I55)</f>
        <v>0</v>
      </c>
      <c r="J18" s="85"/>
    </row>
    <row r="19" spans="1:10" ht="23.25" customHeight="1" x14ac:dyDescent="0.2">
      <c r="A19" s="198" t="s">
        <v>68</v>
      </c>
      <c r="B19" s="38" t="s">
        <v>27</v>
      </c>
      <c r="C19" s="62"/>
      <c r="D19" s="63"/>
      <c r="E19" s="83"/>
      <c r="F19" s="84"/>
      <c r="G19" s="83"/>
      <c r="H19" s="84"/>
      <c r="I19" s="83">
        <f>SUMIF(F55:F55,A19,I55:I55)</f>
        <v>0</v>
      </c>
      <c r="J19" s="85"/>
    </row>
    <row r="20" spans="1:10" ht="23.25" customHeight="1" x14ac:dyDescent="0.2">
      <c r="A20" s="198" t="s">
        <v>69</v>
      </c>
      <c r="B20" s="38" t="s">
        <v>28</v>
      </c>
      <c r="C20" s="62"/>
      <c r="D20" s="63"/>
      <c r="E20" s="83"/>
      <c r="F20" s="84"/>
      <c r="G20" s="83"/>
      <c r="H20" s="84"/>
      <c r="I20" s="83">
        <f>SUMIF(F55:F55,A20,I55:I55)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I23*E23/100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47</v>
      </c>
      <c r="C39" s="147"/>
      <c r="D39" s="147"/>
      <c r="E39" s="147"/>
      <c r="F39" s="148">
        <f>'PS 01 02 Pol'!AE58+'PS 01 03 Pol'!AE13</f>
        <v>0</v>
      </c>
      <c r="G39" s="149">
        <f>'PS 01 02 Pol'!AF58+'PS 01 03 Pol'!AF13</f>
        <v>0</v>
      </c>
      <c r="H39" s="150"/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customHeight="1" x14ac:dyDescent="0.2">
      <c r="A40" s="135">
        <v>2</v>
      </c>
      <c r="B40" s="153"/>
      <c r="C40" s="154" t="s">
        <v>48</v>
      </c>
      <c r="D40" s="154"/>
      <c r="E40" s="154"/>
      <c r="F40" s="155"/>
      <c r="G40" s="156"/>
      <c r="H40" s="156"/>
      <c r="I40" s="157"/>
      <c r="J40" s="158"/>
    </row>
    <row r="41" spans="1:10" ht="25.5" customHeight="1" x14ac:dyDescent="0.2">
      <c r="A41" s="135">
        <v>2</v>
      </c>
      <c r="B41" s="153" t="s">
        <v>49</v>
      </c>
      <c r="C41" s="154" t="s">
        <v>50</v>
      </c>
      <c r="D41" s="154"/>
      <c r="E41" s="154"/>
      <c r="F41" s="155">
        <f>'PS 01 02 Pol'!AE58+'PS 01 03 Pol'!AE13</f>
        <v>0</v>
      </c>
      <c r="G41" s="156">
        <f>'PS 01 02 Pol'!AF58+'PS 01 03 Pol'!AF13</f>
        <v>0</v>
      </c>
      <c r="H41" s="156"/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customHeight="1" x14ac:dyDescent="0.2">
      <c r="A42" s="135">
        <v>3</v>
      </c>
      <c r="B42" s="159" t="s">
        <v>51</v>
      </c>
      <c r="C42" s="147" t="s">
        <v>52</v>
      </c>
      <c r="D42" s="147"/>
      <c r="E42" s="147"/>
      <c r="F42" s="160">
        <f>'PS 01 02 Pol'!AE58</f>
        <v>0</v>
      </c>
      <c r="G42" s="150">
        <f>'PS 01 02 Pol'!AF58</f>
        <v>0</v>
      </c>
      <c r="H42" s="150"/>
      <c r="I42" s="151">
        <f>F42+G42+H42</f>
        <v>0</v>
      </c>
      <c r="J42" s="152" t="str">
        <f>IF(_xlfn.SINGLE(CenaCelkemVypocet)=0,"",I42/_xlfn.SINGLE(CenaCelkemVypocet)*100)</f>
        <v/>
      </c>
    </row>
    <row r="43" spans="1:10" ht="25.5" customHeight="1" x14ac:dyDescent="0.2">
      <c r="A43" s="135">
        <v>3</v>
      </c>
      <c r="B43" s="159" t="s">
        <v>53</v>
      </c>
      <c r="C43" s="147" t="s">
        <v>54</v>
      </c>
      <c r="D43" s="147"/>
      <c r="E43" s="147"/>
      <c r="F43" s="160">
        <f>'PS 01 03 Pol'!AE13</f>
        <v>0</v>
      </c>
      <c r="G43" s="150">
        <f>'PS 01 03 Pol'!AF13</f>
        <v>0</v>
      </c>
      <c r="H43" s="150"/>
      <c r="I43" s="151">
        <f>F43+G43+H43</f>
        <v>0</v>
      </c>
      <c r="J43" s="152" t="str">
        <f>IF(_xlfn.SINGLE(CenaCelkemVypocet)=0,"",I43/_xlfn.SINGLE(CenaCelkemVypocet)*100)</f>
        <v/>
      </c>
    </row>
    <row r="44" spans="1:10" ht="25.5" customHeight="1" x14ac:dyDescent="0.2">
      <c r="A44" s="135"/>
      <c r="B44" s="161" t="s">
        <v>55</v>
      </c>
      <c r="C44" s="162"/>
      <c r="D44" s="162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5">
        <f>SUMIF(A39:A43,"=1",I39:I43)</f>
        <v>0</v>
      </c>
      <c r="J44" s="166">
        <f>SUMIF(A39:A43,"=1",J39:J43)</f>
        <v>0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48" spans="1:10" x14ac:dyDescent="0.2">
      <c r="A48" t="s">
        <v>61</v>
      </c>
      <c r="B48" t="s">
        <v>62</v>
      </c>
    </row>
    <row r="49" spans="1:10" x14ac:dyDescent="0.2">
      <c r="A49" t="s">
        <v>61</v>
      </c>
      <c r="B49" t="s">
        <v>63</v>
      </c>
    </row>
    <row r="52" spans="1:10" ht="15.75" x14ac:dyDescent="0.25">
      <c r="B52" s="177" t="s">
        <v>64</v>
      </c>
    </row>
    <row r="54" spans="1:10" ht="25.5" customHeight="1" x14ac:dyDescent="0.2">
      <c r="A54" s="179"/>
      <c r="B54" s="182" t="s">
        <v>17</v>
      </c>
      <c r="C54" s="182" t="s">
        <v>5</v>
      </c>
      <c r="D54" s="183"/>
      <c r="E54" s="183"/>
      <c r="F54" s="184" t="s">
        <v>65</v>
      </c>
      <c r="G54" s="184"/>
      <c r="H54" s="184"/>
      <c r="I54" s="184" t="s">
        <v>29</v>
      </c>
      <c r="J54" s="184" t="s">
        <v>0</v>
      </c>
    </row>
    <row r="55" spans="1:10" ht="36.75" customHeight="1" x14ac:dyDescent="0.2">
      <c r="A55" s="180"/>
      <c r="B55" s="185" t="s">
        <v>66</v>
      </c>
      <c r="C55" s="186" t="s">
        <v>67</v>
      </c>
      <c r="D55" s="187"/>
      <c r="E55" s="187"/>
      <c r="F55" s="194" t="s">
        <v>26</v>
      </c>
      <c r="G55" s="195"/>
      <c r="H55" s="195"/>
      <c r="I55" s="195">
        <f>'PS 01 02 Pol'!G8+'PS 01 03 Pol'!G8</f>
        <v>0</v>
      </c>
      <c r="J55" s="191" t="str">
        <f>IF(I56=0,"",I55/I56*100)</f>
        <v/>
      </c>
    </row>
    <row r="56" spans="1:10" ht="25.5" customHeight="1" x14ac:dyDescent="0.2">
      <c r="A56" s="181"/>
      <c r="B56" s="188" t="s">
        <v>1</v>
      </c>
      <c r="C56" s="189"/>
      <c r="D56" s="190"/>
      <c r="E56" s="190"/>
      <c r="F56" s="196"/>
      <c r="G56" s="197"/>
      <c r="H56" s="197"/>
      <c r="I56" s="197">
        <f>I55</f>
        <v>0</v>
      </c>
      <c r="J56" s="192" t="str">
        <f>J55</f>
        <v/>
      </c>
    </row>
    <row r="57" spans="1:10" x14ac:dyDescent="0.2">
      <c r="F57" s="134"/>
      <c r="G57" s="134"/>
      <c r="H57" s="134"/>
      <c r="I57" s="134"/>
      <c r="J57" s="193"/>
    </row>
    <row r="58" spans="1:10" x14ac:dyDescent="0.2">
      <c r="F58" s="134"/>
      <c r="G58" s="134"/>
      <c r="H58" s="134"/>
      <c r="I58" s="134"/>
      <c r="J58" s="193"/>
    </row>
    <row r="59" spans="1:10" x14ac:dyDescent="0.2">
      <c r="F59" s="134"/>
      <c r="G59" s="134"/>
      <c r="H59" s="134"/>
      <c r="I59" s="134"/>
      <c r="J59" s="193"/>
    </row>
  </sheetData>
  <sheetProtection algorithmName="SHA-512" hashValue="oPSls1rhC0VVyH+/TE6YiB+Yzexns/icB+dBIWpyIFmLHuo0uNnRmhSYVwfFebOIYnZYzEGI6aY+N3ZEcArGog==" saltValue="ejXblhpslaaU87nJUmRip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B44:E44"/>
    <mergeCell ref="C55:E55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algorithmName="SHA-512" hashValue="O1Xje/ACpRFS/y3zVSL5fEFm9f0gOxY6kTcjK8cRKDlvcmgOHXqOJsPQUQ5HE5c0ry0rROKU6zbMO9NVN79umg==" saltValue="Q8yN5gjSb25GKgGq43QWs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60BB1-4AA0-450F-AD51-412F5D4955F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70</v>
      </c>
      <c r="B1" s="199"/>
      <c r="C1" s="199"/>
      <c r="D1" s="199"/>
      <c r="E1" s="199"/>
      <c r="F1" s="199"/>
      <c r="G1" s="199"/>
      <c r="AG1" t="s">
        <v>71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72</v>
      </c>
    </row>
    <row r="3" spans="1:60" ht="24.95" customHeight="1" x14ac:dyDescent="0.2">
      <c r="A3" s="200" t="s">
        <v>8</v>
      </c>
      <c r="B3" s="49" t="s">
        <v>49</v>
      </c>
      <c r="C3" s="203" t="s">
        <v>50</v>
      </c>
      <c r="D3" s="201"/>
      <c r="E3" s="201"/>
      <c r="F3" s="201"/>
      <c r="G3" s="202"/>
      <c r="AC3" s="178" t="s">
        <v>73</v>
      </c>
      <c r="AG3" t="s">
        <v>74</v>
      </c>
    </row>
    <row r="4" spans="1:60" ht="24.95" customHeight="1" x14ac:dyDescent="0.2">
      <c r="A4" s="204" t="s">
        <v>9</v>
      </c>
      <c r="B4" s="205" t="s">
        <v>51</v>
      </c>
      <c r="C4" s="206" t="s">
        <v>52</v>
      </c>
      <c r="D4" s="207"/>
      <c r="E4" s="207"/>
      <c r="F4" s="207"/>
      <c r="G4" s="208"/>
      <c r="AG4" t="s">
        <v>75</v>
      </c>
    </row>
    <row r="5" spans="1:60" x14ac:dyDescent="0.2">
      <c r="D5" s="10"/>
    </row>
    <row r="6" spans="1:60" ht="38.25" x14ac:dyDescent="0.2">
      <c r="A6" s="210" t="s">
        <v>76</v>
      </c>
      <c r="B6" s="212" t="s">
        <v>77</v>
      </c>
      <c r="C6" s="212" t="s">
        <v>78</v>
      </c>
      <c r="D6" s="211" t="s">
        <v>79</v>
      </c>
      <c r="E6" s="210" t="s">
        <v>80</v>
      </c>
      <c r="F6" s="209" t="s">
        <v>81</v>
      </c>
      <c r="G6" s="210" t="s">
        <v>29</v>
      </c>
      <c r="H6" s="213" t="s">
        <v>30</v>
      </c>
      <c r="I6" s="213" t="s">
        <v>82</v>
      </c>
      <c r="J6" s="213" t="s">
        <v>31</v>
      </c>
      <c r="K6" s="213" t="s">
        <v>83</v>
      </c>
      <c r="L6" s="213" t="s">
        <v>84</v>
      </c>
      <c r="M6" s="213" t="s">
        <v>85</v>
      </c>
      <c r="N6" s="213" t="s">
        <v>86</v>
      </c>
      <c r="O6" s="213" t="s">
        <v>87</v>
      </c>
      <c r="P6" s="213" t="s">
        <v>88</v>
      </c>
      <c r="Q6" s="213" t="s">
        <v>89</v>
      </c>
      <c r="R6" s="213" t="s">
        <v>90</v>
      </c>
      <c r="S6" s="213" t="s">
        <v>91</v>
      </c>
      <c r="T6" s="213" t="s">
        <v>92</v>
      </c>
      <c r="U6" s="213" t="s">
        <v>93</v>
      </c>
      <c r="V6" s="213" t="s">
        <v>94</v>
      </c>
      <c r="W6" s="213" t="s">
        <v>95</v>
      </c>
      <c r="X6" s="213" t="s">
        <v>96</v>
      </c>
      <c r="Y6" s="213" t="s">
        <v>97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31" t="s">
        <v>98</v>
      </c>
      <c r="B8" s="232" t="s">
        <v>66</v>
      </c>
      <c r="C8" s="250" t="s">
        <v>67</v>
      </c>
      <c r="D8" s="233"/>
      <c r="E8" s="234"/>
      <c r="F8" s="235"/>
      <c r="G8" s="235">
        <f>SUMIF(AG9:AG56,"&lt;&gt;NOR",G9:G56)</f>
        <v>0</v>
      </c>
      <c r="H8" s="235"/>
      <c r="I8" s="235">
        <f>SUM(I9:I56)</f>
        <v>0</v>
      </c>
      <c r="J8" s="235"/>
      <c r="K8" s="235">
        <f>SUM(K9:K56)</f>
        <v>0</v>
      </c>
      <c r="L8" s="235"/>
      <c r="M8" s="235">
        <f>SUM(M9:M56)</f>
        <v>0</v>
      </c>
      <c r="N8" s="234"/>
      <c r="O8" s="234">
        <f>SUM(O9:O56)</f>
        <v>0.12</v>
      </c>
      <c r="P8" s="234"/>
      <c r="Q8" s="234">
        <f>SUM(Q9:Q56)</f>
        <v>0</v>
      </c>
      <c r="R8" s="235"/>
      <c r="S8" s="235"/>
      <c r="T8" s="236"/>
      <c r="U8" s="230"/>
      <c r="V8" s="230">
        <f>SUM(V9:V56)</f>
        <v>0</v>
      </c>
      <c r="W8" s="230"/>
      <c r="X8" s="230"/>
      <c r="Y8" s="230"/>
      <c r="AG8" t="s">
        <v>99</v>
      </c>
    </row>
    <row r="9" spans="1:60" outlineLevel="1" x14ac:dyDescent="0.2">
      <c r="A9" s="238">
        <v>1</v>
      </c>
      <c r="B9" s="239" t="s">
        <v>100</v>
      </c>
      <c r="C9" s="251" t="s">
        <v>101</v>
      </c>
      <c r="D9" s="240" t="s">
        <v>102</v>
      </c>
      <c r="E9" s="241">
        <v>59.107199999999999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1E-3</v>
      </c>
      <c r="O9" s="241">
        <f>ROUND(E9*N9,2)</f>
        <v>0.06</v>
      </c>
      <c r="P9" s="241">
        <v>0</v>
      </c>
      <c r="Q9" s="241">
        <f>ROUND(E9*P9,2)</f>
        <v>0</v>
      </c>
      <c r="R9" s="243"/>
      <c r="S9" s="243" t="s">
        <v>103</v>
      </c>
      <c r="T9" s="244" t="s">
        <v>104</v>
      </c>
      <c r="U9" s="224">
        <v>0</v>
      </c>
      <c r="V9" s="224">
        <f>ROUND(E9*U9,2)</f>
        <v>0</v>
      </c>
      <c r="W9" s="224"/>
      <c r="X9" s="224" t="s">
        <v>105</v>
      </c>
      <c r="Y9" s="224" t="s">
        <v>106</v>
      </c>
      <c r="Z9" s="214"/>
      <c r="AA9" s="214"/>
      <c r="AB9" s="214"/>
      <c r="AC9" s="214"/>
      <c r="AD9" s="214"/>
      <c r="AE9" s="214"/>
      <c r="AF9" s="214"/>
      <c r="AG9" s="214" t="s">
        <v>107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21"/>
      <c r="B10" s="222"/>
      <c r="C10" s="252" t="s">
        <v>108</v>
      </c>
      <c r="D10" s="225"/>
      <c r="E10" s="226">
        <v>7.8390000000000004</v>
      </c>
      <c r="F10" s="224"/>
      <c r="G10" s="224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4"/>
      <c r="AA10" s="214"/>
      <c r="AB10" s="214"/>
      <c r="AC10" s="214"/>
      <c r="AD10" s="214"/>
      <c r="AE10" s="214"/>
      <c r="AF10" s="214"/>
      <c r="AG10" s="214" t="s">
        <v>109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3" x14ac:dyDescent="0.2">
      <c r="A11" s="221"/>
      <c r="B11" s="222"/>
      <c r="C11" s="252" t="s">
        <v>110</v>
      </c>
      <c r="D11" s="225"/>
      <c r="E11" s="226">
        <v>19.835000000000001</v>
      </c>
      <c r="F11" s="224"/>
      <c r="G11" s="224"/>
      <c r="H11" s="224"/>
      <c r="I11" s="224"/>
      <c r="J11" s="224"/>
      <c r="K11" s="224"/>
      <c r="L11" s="224"/>
      <c r="M11" s="224"/>
      <c r="N11" s="223"/>
      <c r="O11" s="223"/>
      <c r="P11" s="223"/>
      <c r="Q11" s="223"/>
      <c r="R11" s="224"/>
      <c r="S11" s="224"/>
      <c r="T11" s="224"/>
      <c r="U11" s="224"/>
      <c r="V11" s="224"/>
      <c r="W11" s="224"/>
      <c r="X11" s="224"/>
      <c r="Y11" s="224"/>
      <c r="Z11" s="214"/>
      <c r="AA11" s="214"/>
      <c r="AB11" s="214"/>
      <c r="AC11" s="214"/>
      <c r="AD11" s="214"/>
      <c r="AE11" s="214"/>
      <c r="AF11" s="214"/>
      <c r="AG11" s="214" t="s">
        <v>109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3" x14ac:dyDescent="0.2">
      <c r="A12" s="221"/>
      <c r="B12" s="222"/>
      <c r="C12" s="252" t="s">
        <v>111</v>
      </c>
      <c r="D12" s="225"/>
      <c r="E12" s="226">
        <v>12.2042</v>
      </c>
      <c r="F12" s="224"/>
      <c r="G12" s="224"/>
      <c r="H12" s="224"/>
      <c r="I12" s="224"/>
      <c r="J12" s="224"/>
      <c r="K12" s="224"/>
      <c r="L12" s="224"/>
      <c r="M12" s="224"/>
      <c r="N12" s="223"/>
      <c r="O12" s="223"/>
      <c r="P12" s="223"/>
      <c r="Q12" s="223"/>
      <c r="R12" s="224"/>
      <c r="S12" s="224"/>
      <c r="T12" s="224"/>
      <c r="U12" s="224"/>
      <c r="V12" s="224"/>
      <c r="W12" s="224"/>
      <c r="X12" s="224"/>
      <c r="Y12" s="224"/>
      <c r="Z12" s="214"/>
      <c r="AA12" s="214"/>
      <c r="AB12" s="214"/>
      <c r="AC12" s="214"/>
      <c r="AD12" s="214"/>
      <c r="AE12" s="214"/>
      <c r="AF12" s="214"/>
      <c r="AG12" s="214" t="s">
        <v>109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3" x14ac:dyDescent="0.2">
      <c r="A13" s="221"/>
      <c r="B13" s="222"/>
      <c r="C13" s="252" t="s">
        <v>112</v>
      </c>
      <c r="D13" s="225"/>
      <c r="E13" s="226">
        <v>7.2089999999999996</v>
      </c>
      <c r="F13" s="224"/>
      <c r="G13" s="224"/>
      <c r="H13" s="224"/>
      <c r="I13" s="224"/>
      <c r="J13" s="224"/>
      <c r="K13" s="224"/>
      <c r="L13" s="224"/>
      <c r="M13" s="224"/>
      <c r="N13" s="223"/>
      <c r="O13" s="223"/>
      <c r="P13" s="223"/>
      <c r="Q13" s="223"/>
      <c r="R13" s="224"/>
      <c r="S13" s="224"/>
      <c r="T13" s="224"/>
      <c r="U13" s="224"/>
      <c r="V13" s="224"/>
      <c r="W13" s="224"/>
      <c r="X13" s="224"/>
      <c r="Y13" s="224"/>
      <c r="Z13" s="214"/>
      <c r="AA13" s="214"/>
      <c r="AB13" s="214"/>
      <c r="AC13" s="214"/>
      <c r="AD13" s="214"/>
      <c r="AE13" s="214"/>
      <c r="AF13" s="214"/>
      <c r="AG13" s="214" t="s">
        <v>109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3" x14ac:dyDescent="0.2">
      <c r="A14" s="221"/>
      <c r="B14" s="222"/>
      <c r="C14" s="252" t="s">
        <v>113</v>
      </c>
      <c r="D14" s="225"/>
      <c r="E14" s="226">
        <v>2.2400000000000002</v>
      </c>
      <c r="F14" s="224"/>
      <c r="G14" s="224"/>
      <c r="H14" s="224"/>
      <c r="I14" s="224"/>
      <c r="J14" s="224"/>
      <c r="K14" s="224"/>
      <c r="L14" s="224"/>
      <c r="M14" s="224"/>
      <c r="N14" s="223"/>
      <c r="O14" s="223"/>
      <c r="P14" s="223"/>
      <c r="Q14" s="223"/>
      <c r="R14" s="224"/>
      <c r="S14" s="224"/>
      <c r="T14" s="224"/>
      <c r="U14" s="224"/>
      <c r="V14" s="224"/>
      <c r="W14" s="224"/>
      <c r="X14" s="224"/>
      <c r="Y14" s="224"/>
      <c r="Z14" s="214"/>
      <c r="AA14" s="214"/>
      <c r="AB14" s="214"/>
      <c r="AC14" s="214"/>
      <c r="AD14" s="214"/>
      <c r="AE14" s="214"/>
      <c r="AF14" s="214"/>
      <c r="AG14" s="214" t="s">
        <v>109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3" x14ac:dyDescent="0.2">
      <c r="A15" s="221"/>
      <c r="B15" s="222"/>
      <c r="C15" s="252" t="s">
        <v>114</v>
      </c>
      <c r="D15" s="225"/>
      <c r="E15" s="226">
        <v>3.18</v>
      </c>
      <c r="F15" s="224"/>
      <c r="G15" s="224"/>
      <c r="H15" s="224"/>
      <c r="I15" s="224"/>
      <c r="J15" s="224"/>
      <c r="K15" s="224"/>
      <c r="L15" s="224"/>
      <c r="M15" s="224"/>
      <c r="N15" s="223"/>
      <c r="O15" s="223"/>
      <c r="P15" s="223"/>
      <c r="Q15" s="223"/>
      <c r="R15" s="224"/>
      <c r="S15" s="224"/>
      <c r="T15" s="224"/>
      <c r="U15" s="224"/>
      <c r="V15" s="224"/>
      <c r="W15" s="224"/>
      <c r="X15" s="224"/>
      <c r="Y15" s="224"/>
      <c r="Z15" s="214"/>
      <c r="AA15" s="214"/>
      <c r="AB15" s="214"/>
      <c r="AC15" s="214"/>
      <c r="AD15" s="214"/>
      <c r="AE15" s="214"/>
      <c r="AF15" s="214"/>
      <c r="AG15" s="214" t="s">
        <v>109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3" x14ac:dyDescent="0.2">
      <c r="A16" s="221"/>
      <c r="B16" s="222"/>
      <c r="C16" s="252" t="s">
        <v>115</v>
      </c>
      <c r="D16" s="225"/>
      <c r="E16" s="226">
        <v>1.62</v>
      </c>
      <c r="F16" s="224"/>
      <c r="G16" s="224"/>
      <c r="H16" s="224"/>
      <c r="I16" s="224"/>
      <c r="J16" s="224"/>
      <c r="K16" s="224"/>
      <c r="L16" s="224"/>
      <c r="M16" s="224"/>
      <c r="N16" s="223"/>
      <c r="O16" s="223"/>
      <c r="P16" s="223"/>
      <c r="Q16" s="223"/>
      <c r="R16" s="224"/>
      <c r="S16" s="224"/>
      <c r="T16" s="224"/>
      <c r="U16" s="224"/>
      <c r="V16" s="224"/>
      <c r="W16" s="224"/>
      <c r="X16" s="224"/>
      <c r="Y16" s="224"/>
      <c r="Z16" s="214"/>
      <c r="AA16" s="214"/>
      <c r="AB16" s="214"/>
      <c r="AC16" s="214"/>
      <c r="AD16" s="214"/>
      <c r="AE16" s="214"/>
      <c r="AF16" s="214"/>
      <c r="AG16" s="214" t="s">
        <v>109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3" x14ac:dyDescent="0.2">
      <c r="A17" s="221"/>
      <c r="B17" s="222"/>
      <c r="C17" s="252" t="s">
        <v>116</v>
      </c>
      <c r="D17" s="225"/>
      <c r="E17" s="226">
        <v>1.62</v>
      </c>
      <c r="F17" s="224"/>
      <c r="G17" s="224"/>
      <c r="H17" s="224"/>
      <c r="I17" s="224"/>
      <c r="J17" s="224"/>
      <c r="K17" s="224"/>
      <c r="L17" s="224"/>
      <c r="M17" s="224"/>
      <c r="N17" s="223"/>
      <c r="O17" s="223"/>
      <c r="P17" s="223"/>
      <c r="Q17" s="223"/>
      <c r="R17" s="224"/>
      <c r="S17" s="224"/>
      <c r="T17" s="224"/>
      <c r="U17" s="224"/>
      <c r="V17" s="224"/>
      <c r="W17" s="224"/>
      <c r="X17" s="224"/>
      <c r="Y17" s="224"/>
      <c r="Z17" s="214"/>
      <c r="AA17" s="214"/>
      <c r="AB17" s="214"/>
      <c r="AC17" s="214"/>
      <c r="AD17" s="214"/>
      <c r="AE17" s="214"/>
      <c r="AF17" s="214"/>
      <c r="AG17" s="214" t="s">
        <v>109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3" x14ac:dyDescent="0.2">
      <c r="A18" s="221"/>
      <c r="B18" s="222"/>
      <c r="C18" s="252" t="s">
        <v>117</v>
      </c>
      <c r="D18" s="225"/>
      <c r="E18" s="226">
        <v>1.68</v>
      </c>
      <c r="F18" s="224"/>
      <c r="G18" s="224"/>
      <c r="H18" s="224"/>
      <c r="I18" s="224"/>
      <c r="J18" s="224"/>
      <c r="K18" s="224"/>
      <c r="L18" s="224"/>
      <c r="M18" s="224"/>
      <c r="N18" s="223"/>
      <c r="O18" s="223"/>
      <c r="P18" s="223"/>
      <c r="Q18" s="223"/>
      <c r="R18" s="224"/>
      <c r="S18" s="224"/>
      <c r="T18" s="224"/>
      <c r="U18" s="224"/>
      <c r="V18" s="224"/>
      <c r="W18" s="224"/>
      <c r="X18" s="224"/>
      <c r="Y18" s="224"/>
      <c r="Z18" s="214"/>
      <c r="AA18" s="214"/>
      <c r="AB18" s="214"/>
      <c r="AC18" s="214"/>
      <c r="AD18" s="214"/>
      <c r="AE18" s="214"/>
      <c r="AF18" s="214"/>
      <c r="AG18" s="214" t="s">
        <v>109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3" x14ac:dyDescent="0.2">
      <c r="A19" s="221"/>
      <c r="B19" s="222"/>
      <c r="C19" s="252" t="s">
        <v>118</v>
      </c>
      <c r="D19" s="225"/>
      <c r="E19" s="226">
        <v>1.68</v>
      </c>
      <c r="F19" s="224"/>
      <c r="G19" s="224"/>
      <c r="H19" s="224"/>
      <c r="I19" s="224"/>
      <c r="J19" s="224"/>
      <c r="K19" s="224"/>
      <c r="L19" s="224"/>
      <c r="M19" s="224"/>
      <c r="N19" s="223"/>
      <c r="O19" s="223"/>
      <c r="P19" s="223"/>
      <c r="Q19" s="223"/>
      <c r="R19" s="224"/>
      <c r="S19" s="224"/>
      <c r="T19" s="224"/>
      <c r="U19" s="224"/>
      <c r="V19" s="224"/>
      <c r="W19" s="224"/>
      <c r="X19" s="224"/>
      <c r="Y19" s="224"/>
      <c r="Z19" s="214"/>
      <c r="AA19" s="214"/>
      <c r="AB19" s="214"/>
      <c r="AC19" s="214"/>
      <c r="AD19" s="214"/>
      <c r="AE19" s="214"/>
      <c r="AF19" s="214"/>
      <c r="AG19" s="214" t="s">
        <v>109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2" x14ac:dyDescent="0.2">
      <c r="A20" s="221"/>
      <c r="B20" s="222"/>
      <c r="C20" s="253"/>
      <c r="D20" s="245"/>
      <c r="E20" s="245"/>
      <c r="F20" s="245"/>
      <c r="G20" s="245"/>
      <c r="H20" s="224"/>
      <c r="I20" s="224"/>
      <c r="J20" s="224"/>
      <c r="K20" s="224"/>
      <c r="L20" s="224"/>
      <c r="M20" s="224"/>
      <c r="N20" s="223"/>
      <c r="O20" s="223"/>
      <c r="P20" s="223"/>
      <c r="Q20" s="223"/>
      <c r="R20" s="224"/>
      <c r="S20" s="224"/>
      <c r="T20" s="224"/>
      <c r="U20" s="224"/>
      <c r="V20" s="224"/>
      <c r="W20" s="224"/>
      <c r="X20" s="224"/>
      <c r="Y20" s="224"/>
      <c r="Z20" s="214"/>
      <c r="AA20" s="214"/>
      <c r="AB20" s="214"/>
      <c r="AC20" s="214"/>
      <c r="AD20" s="214"/>
      <c r="AE20" s="214"/>
      <c r="AF20" s="214"/>
      <c r="AG20" s="214" t="s">
        <v>119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8">
        <v>2</v>
      </c>
      <c r="B21" s="239" t="s">
        <v>120</v>
      </c>
      <c r="C21" s="251" t="s">
        <v>121</v>
      </c>
      <c r="D21" s="240" t="s">
        <v>102</v>
      </c>
      <c r="E21" s="241">
        <v>23.24</v>
      </c>
      <c r="F21" s="242"/>
      <c r="G21" s="243">
        <f>ROUND(E21*F21,2)</f>
        <v>0</v>
      </c>
      <c r="H21" s="242"/>
      <c r="I21" s="243">
        <f>ROUND(E21*H21,2)</f>
        <v>0</v>
      </c>
      <c r="J21" s="242"/>
      <c r="K21" s="243">
        <f>ROUND(E21*J21,2)</f>
        <v>0</v>
      </c>
      <c r="L21" s="243">
        <v>21</v>
      </c>
      <c r="M21" s="243">
        <f>G21*(1+L21/100)</f>
        <v>0</v>
      </c>
      <c r="N21" s="241">
        <v>1E-3</v>
      </c>
      <c r="O21" s="241">
        <f>ROUND(E21*N21,2)</f>
        <v>0.02</v>
      </c>
      <c r="P21" s="241">
        <v>0</v>
      </c>
      <c r="Q21" s="241">
        <f>ROUND(E21*P21,2)</f>
        <v>0</v>
      </c>
      <c r="R21" s="243"/>
      <c r="S21" s="243" t="s">
        <v>103</v>
      </c>
      <c r="T21" s="244" t="s">
        <v>104</v>
      </c>
      <c r="U21" s="224">
        <v>0</v>
      </c>
      <c r="V21" s="224">
        <f>ROUND(E21*U21,2)</f>
        <v>0</v>
      </c>
      <c r="W21" s="224"/>
      <c r="X21" s="224" t="s">
        <v>105</v>
      </c>
      <c r="Y21" s="224" t="s">
        <v>106</v>
      </c>
      <c r="Z21" s="214"/>
      <c r="AA21" s="214"/>
      <c r="AB21" s="214"/>
      <c r="AC21" s="214"/>
      <c r="AD21" s="214"/>
      <c r="AE21" s="214"/>
      <c r="AF21" s="214"/>
      <c r="AG21" s="214" t="s">
        <v>107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2" x14ac:dyDescent="0.2">
      <c r="A22" s="221"/>
      <c r="B22" s="222"/>
      <c r="C22" s="252" t="s">
        <v>122</v>
      </c>
      <c r="D22" s="225"/>
      <c r="E22" s="226">
        <v>8.4</v>
      </c>
      <c r="F22" s="224"/>
      <c r="G22" s="224"/>
      <c r="H22" s="224"/>
      <c r="I22" s="224"/>
      <c r="J22" s="224"/>
      <c r="K22" s="224"/>
      <c r="L22" s="224"/>
      <c r="M22" s="224"/>
      <c r="N22" s="223"/>
      <c r="O22" s="223"/>
      <c r="P22" s="223"/>
      <c r="Q22" s="223"/>
      <c r="R22" s="224"/>
      <c r="S22" s="224"/>
      <c r="T22" s="224"/>
      <c r="U22" s="224"/>
      <c r="V22" s="224"/>
      <c r="W22" s="224"/>
      <c r="X22" s="224"/>
      <c r="Y22" s="224"/>
      <c r="Z22" s="214"/>
      <c r="AA22" s="214"/>
      <c r="AB22" s="214"/>
      <c r="AC22" s="214"/>
      <c r="AD22" s="214"/>
      <c r="AE22" s="214"/>
      <c r="AF22" s="214"/>
      <c r="AG22" s="214" t="s">
        <v>109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3" x14ac:dyDescent="0.2">
      <c r="A23" s="221"/>
      <c r="B23" s="222"/>
      <c r="C23" s="252" t="s">
        <v>123</v>
      </c>
      <c r="D23" s="225"/>
      <c r="E23" s="226">
        <v>1.19</v>
      </c>
      <c r="F23" s="224"/>
      <c r="G23" s="224"/>
      <c r="H23" s="224"/>
      <c r="I23" s="224"/>
      <c r="J23" s="224"/>
      <c r="K23" s="224"/>
      <c r="L23" s="224"/>
      <c r="M23" s="224"/>
      <c r="N23" s="223"/>
      <c r="O23" s="223"/>
      <c r="P23" s="223"/>
      <c r="Q23" s="223"/>
      <c r="R23" s="224"/>
      <c r="S23" s="224"/>
      <c r="T23" s="224"/>
      <c r="U23" s="224"/>
      <c r="V23" s="224"/>
      <c r="W23" s="224"/>
      <c r="X23" s="224"/>
      <c r="Y23" s="224"/>
      <c r="Z23" s="214"/>
      <c r="AA23" s="214"/>
      <c r="AB23" s="214"/>
      <c r="AC23" s="214"/>
      <c r="AD23" s="214"/>
      <c r="AE23" s="214"/>
      <c r="AF23" s="214"/>
      <c r="AG23" s="214" t="s">
        <v>109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3" x14ac:dyDescent="0.2">
      <c r="A24" s="221"/>
      <c r="B24" s="222"/>
      <c r="C24" s="252" t="s">
        <v>124</v>
      </c>
      <c r="D24" s="225"/>
      <c r="E24" s="226">
        <v>3.58</v>
      </c>
      <c r="F24" s="224"/>
      <c r="G24" s="224"/>
      <c r="H24" s="224"/>
      <c r="I24" s="224"/>
      <c r="J24" s="224"/>
      <c r="K24" s="224"/>
      <c r="L24" s="224"/>
      <c r="M24" s="224"/>
      <c r="N24" s="223"/>
      <c r="O24" s="223"/>
      <c r="P24" s="223"/>
      <c r="Q24" s="223"/>
      <c r="R24" s="224"/>
      <c r="S24" s="224"/>
      <c r="T24" s="224"/>
      <c r="U24" s="224"/>
      <c r="V24" s="224"/>
      <c r="W24" s="224"/>
      <c r="X24" s="224"/>
      <c r="Y24" s="224"/>
      <c r="Z24" s="214"/>
      <c r="AA24" s="214"/>
      <c r="AB24" s="214"/>
      <c r="AC24" s="214"/>
      <c r="AD24" s="214"/>
      <c r="AE24" s="214"/>
      <c r="AF24" s="214"/>
      <c r="AG24" s="214" t="s">
        <v>109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3" x14ac:dyDescent="0.2">
      <c r="A25" s="221"/>
      <c r="B25" s="222"/>
      <c r="C25" s="252" t="s">
        <v>125</v>
      </c>
      <c r="D25" s="225"/>
      <c r="E25" s="226">
        <v>6.06</v>
      </c>
      <c r="F25" s="224"/>
      <c r="G25" s="224"/>
      <c r="H25" s="224"/>
      <c r="I25" s="224"/>
      <c r="J25" s="224"/>
      <c r="K25" s="224"/>
      <c r="L25" s="224"/>
      <c r="M25" s="224"/>
      <c r="N25" s="223"/>
      <c r="O25" s="223"/>
      <c r="P25" s="223"/>
      <c r="Q25" s="223"/>
      <c r="R25" s="224"/>
      <c r="S25" s="224"/>
      <c r="T25" s="224"/>
      <c r="U25" s="224"/>
      <c r="V25" s="224"/>
      <c r="W25" s="224"/>
      <c r="X25" s="224"/>
      <c r="Y25" s="224"/>
      <c r="Z25" s="214"/>
      <c r="AA25" s="214"/>
      <c r="AB25" s="214"/>
      <c r="AC25" s="214"/>
      <c r="AD25" s="214"/>
      <c r="AE25" s="214"/>
      <c r="AF25" s="214"/>
      <c r="AG25" s="214" t="s">
        <v>109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3" x14ac:dyDescent="0.2">
      <c r="A26" s="221"/>
      <c r="B26" s="222"/>
      <c r="C26" s="252" t="s">
        <v>126</v>
      </c>
      <c r="D26" s="225"/>
      <c r="E26" s="226">
        <v>1.73</v>
      </c>
      <c r="F26" s="224"/>
      <c r="G26" s="224"/>
      <c r="H26" s="224"/>
      <c r="I26" s="224"/>
      <c r="J26" s="224"/>
      <c r="K26" s="224"/>
      <c r="L26" s="224"/>
      <c r="M26" s="224"/>
      <c r="N26" s="223"/>
      <c r="O26" s="223"/>
      <c r="P26" s="223"/>
      <c r="Q26" s="223"/>
      <c r="R26" s="224"/>
      <c r="S26" s="224"/>
      <c r="T26" s="224"/>
      <c r="U26" s="224"/>
      <c r="V26" s="224"/>
      <c r="W26" s="224"/>
      <c r="X26" s="224"/>
      <c r="Y26" s="224"/>
      <c r="Z26" s="214"/>
      <c r="AA26" s="214"/>
      <c r="AB26" s="214"/>
      <c r="AC26" s="214"/>
      <c r="AD26" s="214"/>
      <c r="AE26" s="214"/>
      <c r="AF26" s="214"/>
      <c r="AG26" s="214" t="s">
        <v>109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3" x14ac:dyDescent="0.2">
      <c r="A27" s="221"/>
      <c r="B27" s="222"/>
      <c r="C27" s="252" t="s">
        <v>127</v>
      </c>
      <c r="D27" s="225"/>
      <c r="E27" s="226">
        <v>2.2799999999999998</v>
      </c>
      <c r="F27" s="224"/>
      <c r="G27" s="224"/>
      <c r="H27" s="224"/>
      <c r="I27" s="224"/>
      <c r="J27" s="224"/>
      <c r="K27" s="224"/>
      <c r="L27" s="224"/>
      <c r="M27" s="224"/>
      <c r="N27" s="223"/>
      <c r="O27" s="223"/>
      <c r="P27" s="223"/>
      <c r="Q27" s="223"/>
      <c r="R27" s="224"/>
      <c r="S27" s="224"/>
      <c r="T27" s="224"/>
      <c r="U27" s="224"/>
      <c r="V27" s="224"/>
      <c r="W27" s="224"/>
      <c r="X27" s="224"/>
      <c r="Y27" s="224"/>
      <c r="Z27" s="214"/>
      <c r="AA27" s="214"/>
      <c r="AB27" s="214"/>
      <c r="AC27" s="214"/>
      <c r="AD27" s="214"/>
      <c r="AE27" s="214"/>
      <c r="AF27" s="214"/>
      <c r="AG27" s="214" t="s">
        <v>109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2" x14ac:dyDescent="0.2">
      <c r="A28" s="221"/>
      <c r="B28" s="222"/>
      <c r="C28" s="253"/>
      <c r="D28" s="245"/>
      <c r="E28" s="245"/>
      <c r="F28" s="245"/>
      <c r="G28" s="245"/>
      <c r="H28" s="224"/>
      <c r="I28" s="224"/>
      <c r="J28" s="224"/>
      <c r="K28" s="224"/>
      <c r="L28" s="224"/>
      <c r="M28" s="224"/>
      <c r="N28" s="223"/>
      <c r="O28" s="223"/>
      <c r="P28" s="223"/>
      <c r="Q28" s="223"/>
      <c r="R28" s="224"/>
      <c r="S28" s="224"/>
      <c r="T28" s="224"/>
      <c r="U28" s="224"/>
      <c r="V28" s="224"/>
      <c r="W28" s="224"/>
      <c r="X28" s="224"/>
      <c r="Y28" s="224"/>
      <c r="Z28" s="214"/>
      <c r="AA28" s="214"/>
      <c r="AB28" s="214"/>
      <c r="AC28" s="214"/>
      <c r="AD28" s="214"/>
      <c r="AE28" s="214"/>
      <c r="AF28" s="214"/>
      <c r="AG28" s="214" t="s">
        <v>119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8">
        <v>3</v>
      </c>
      <c r="B29" s="239" t="s">
        <v>128</v>
      </c>
      <c r="C29" s="251" t="s">
        <v>129</v>
      </c>
      <c r="D29" s="240" t="s">
        <v>102</v>
      </c>
      <c r="E29" s="241">
        <v>34.9955</v>
      </c>
      <c r="F29" s="242"/>
      <c r="G29" s="243">
        <f>ROUND(E29*F29,2)</f>
        <v>0</v>
      </c>
      <c r="H29" s="242"/>
      <c r="I29" s="243">
        <f>ROUND(E29*H29,2)</f>
        <v>0</v>
      </c>
      <c r="J29" s="242"/>
      <c r="K29" s="243">
        <f>ROUND(E29*J29,2)</f>
        <v>0</v>
      </c>
      <c r="L29" s="243">
        <v>21</v>
      </c>
      <c r="M29" s="243">
        <f>G29*(1+L29/100)</f>
        <v>0</v>
      </c>
      <c r="N29" s="241">
        <v>1E-3</v>
      </c>
      <c r="O29" s="241">
        <f>ROUND(E29*N29,2)</f>
        <v>0.03</v>
      </c>
      <c r="P29" s="241">
        <v>0</v>
      </c>
      <c r="Q29" s="241">
        <f>ROUND(E29*P29,2)</f>
        <v>0</v>
      </c>
      <c r="R29" s="243"/>
      <c r="S29" s="243" t="s">
        <v>103</v>
      </c>
      <c r="T29" s="244" t="s">
        <v>104</v>
      </c>
      <c r="U29" s="224">
        <v>0</v>
      </c>
      <c r="V29" s="224">
        <f>ROUND(E29*U29,2)</f>
        <v>0</v>
      </c>
      <c r="W29" s="224"/>
      <c r="X29" s="224" t="s">
        <v>105</v>
      </c>
      <c r="Y29" s="224" t="s">
        <v>106</v>
      </c>
      <c r="Z29" s="214"/>
      <c r="AA29" s="214"/>
      <c r="AB29" s="214"/>
      <c r="AC29" s="214"/>
      <c r="AD29" s="214"/>
      <c r="AE29" s="214"/>
      <c r="AF29" s="214"/>
      <c r="AG29" s="214" t="s">
        <v>107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2" x14ac:dyDescent="0.2">
      <c r="A30" s="221"/>
      <c r="B30" s="222"/>
      <c r="C30" s="252" t="s">
        <v>130</v>
      </c>
      <c r="D30" s="225"/>
      <c r="E30" s="226">
        <v>7.36</v>
      </c>
      <c r="F30" s="224"/>
      <c r="G30" s="224"/>
      <c r="H30" s="224"/>
      <c r="I30" s="224"/>
      <c r="J30" s="224"/>
      <c r="K30" s="224"/>
      <c r="L30" s="224"/>
      <c r="M30" s="224"/>
      <c r="N30" s="223"/>
      <c r="O30" s="223"/>
      <c r="P30" s="223"/>
      <c r="Q30" s="223"/>
      <c r="R30" s="224"/>
      <c r="S30" s="224"/>
      <c r="T30" s="224"/>
      <c r="U30" s="224"/>
      <c r="V30" s="224"/>
      <c r="W30" s="224"/>
      <c r="X30" s="224"/>
      <c r="Y30" s="224"/>
      <c r="Z30" s="214"/>
      <c r="AA30" s="214"/>
      <c r="AB30" s="214"/>
      <c r="AC30" s="214"/>
      <c r="AD30" s="214"/>
      <c r="AE30" s="214"/>
      <c r="AF30" s="214"/>
      <c r="AG30" s="214" t="s">
        <v>109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3" x14ac:dyDescent="0.2">
      <c r="A31" s="221"/>
      <c r="B31" s="222"/>
      <c r="C31" s="252" t="s">
        <v>131</v>
      </c>
      <c r="D31" s="225"/>
      <c r="E31" s="226">
        <v>27.6355</v>
      </c>
      <c r="F31" s="224"/>
      <c r="G31" s="224"/>
      <c r="H31" s="224"/>
      <c r="I31" s="224"/>
      <c r="J31" s="224"/>
      <c r="K31" s="224"/>
      <c r="L31" s="224"/>
      <c r="M31" s="224"/>
      <c r="N31" s="223"/>
      <c r="O31" s="223"/>
      <c r="P31" s="223"/>
      <c r="Q31" s="223"/>
      <c r="R31" s="224"/>
      <c r="S31" s="224"/>
      <c r="T31" s="224"/>
      <c r="U31" s="224"/>
      <c r="V31" s="224"/>
      <c r="W31" s="224"/>
      <c r="X31" s="224"/>
      <c r="Y31" s="224"/>
      <c r="Z31" s="214"/>
      <c r="AA31" s="214"/>
      <c r="AB31" s="214"/>
      <c r="AC31" s="214"/>
      <c r="AD31" s="214"/>
      <c r="AE31" s="214"/>
      <c r="AF31" s="214"/>
      <c r="AG31" s="214" t="s">
        <v>109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2" x14ac:dyDescent="0.2">
      <c r="A32" s="221"/>
      <c r="B32" s="222"/>
      <c r="C32" s="253"/>
      <c r="D32" s="245"/>
      <c r="E32" s="245"/>
      <c r="F32" s="245"/>
      <c r="G32" s="245"/>
      <c r="H32" s="224"/>
      <c r="I32" s="224"/>
      <c r="J32" s="224"/>
      <c r="K32" s="224"/>
      <c r="L32" s="224"/>
      <c r="M32" s="224"/>
      <c r="N32" s="223"/>
      <c r="O32" s="223"/>
      <c r="P32" s="223"/>
      <c r="Q32" s="223"/>
      <c r="R32" s="224"/>
      <c r="S32" s="224"/>
      <c r="T32" s="224"/>
      <c r="U32" s="224"/>
      <c r="V32" s="224"/>
      <c r="W32" s="224"/>
      <c r="X32" s="224"/>
      <c r="Y32" s="224"/>
      <c r="Z32" s="214"/>
      <c r="AA32" s="214"/>
      <c r="AB32" s="214"/>
      <c r="AC32" s="214"/>
      <c r="AD32" s="214"/>
      <c r="AE32" s="214"/>
      <c r="AF32" s="214"/>
      <c r="AG32" s="214" t="s">
        <v>119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8">
        <v>4</v>
      </c>
      <c r="B33" s="239" t="s">
        <v>132</v>
      </c>
      <c r="C33" s="251" t="s">
        <v>133</v>
      </c>
      <c r="D33" s="240" t="s">
        <v>134</v>
      </c>
      <c r="E33" s="241">
        <v>19</v>
      </c>
      <c r="F33" s="242"/>
      <c r="G33" s="243">
        <f>ROUND(E33*F33,2)</f>
        <v>0</v>
      </c>
      <c r="H33" s="242"/>
      <c r="I33" s="243">
        <f>ROUND(E33*H33,2)</f>
        <v>0</v>
      </c>
      <c r="J33" s="242"/>
      <c r="K33" s="243">
        <f>ROUND(E33*J33,2)</f>
        <v>0</v>
      </c>
      <c r="L33" s="243">
        <v>21</v>
      </c>
      <c r="M33" s="243">
        <f>G33*(1+L33/100)</f>
        <v>0</v>
      </c>
      <c r="N33" s="241">
        <v>5.0000000000000001E-4</v>
      </c>
      <c r="O33" s="241">
        <f>ROUND(E33*N33,2)</f>
        <v>0.01</v>
      </c>
      <c r="P33" s="241">
        <v>0</v>
      </c>
      <c r="Q33" s="241">
        <f>ROUND(E33*P33,2)</f>
        <v>0</v>
      </c>
      <c r="R33" s="243"/>
      <c r="S33" s="243" t="s">
        <v>103</v>
      </c>
      <c r="T33" s="244" t="s">
        <v>104</v>
      </c>
      <c r="U33" s="224">
        <v>0</v>
      </c>
      <c r="V33" s="224">
        <f>ROUND(E33*U33,2)</f>
        <v>0</v>
      </c>
      <c r="W33" s="224"/>
      <c r="X33" s="224" t="s">
        <v>105</v>
      </c>
      <c r="Y33" s="224" t="s">
        <v>106</v>
      </c>
      <c r="Z33" s="214"/>
      <c r="AA33" s="214"/>
      <c r="AB33" s="214"/>
      <c r="AC33" s="214"/>
      <c r="AD33" s="214"/>
      <c r="AE33" s="214"/>
      <c r="AF33" s="214"/>
      <c r="AG33" s="214" t="s">
        <v>107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2" x14ac:dyDescent="0.2">
      <c r="A34" s="221"/>
      <c r="B34" s="222"/>
      <c r="C34" s="254" t="s">
        <v>135</v>
      </c>
      <c r="D34" s="246"/>
      <c r="E34" s="246"/>
      <c r="F34" s="246"/>
      <c r="G34" s="246"/>
      <c r="H34" s="224"/>
      <c r="I34" s="224"/>
      <c r="J34" s="224"/>
      <c r="K34" s="224"/>
      <c r="L34" s="224"/>
      <c r="M34" s="224"/>
      <c r="N34" s="223"/>
      <c r="O34" s="223"/>
      <c r="P34" s="223"/>
      <c r="Q34" s="223"/>
      <c r="R34" s="224"/>
      <c r="S34" s="224"/>
      <c r="T34" s="224"/>
      <c r="U34" s="224"/>
      <c r="V34" s="224"/>
      <c r="W34" s="224"/>
      <c r="X34" s="224"/>
      <c r="Y34" s="224"/>
      <c r="Z34" s="214"/>
      <c r="AA34" s="214"/>
      <c r="AB34" s="214"/>
      <c r="AC34" s="214"/>
      <c r="AD34" s="214"/>
      <c r="AE34" s="214"/>
      <c r="AF34" s="214"/>
      <c r="AG34" s="214" t="s">
        <v>136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ht="45" outlineLevel="3" x14ac:dyDescent="0.2">
      <c r="A35" s="221"/>
      <c r="B35" s="222"/>
      <c r="C35" s="255" t="s">
        <v>137</v>
      </c>
      <c r="D35" s="248"/>
      <c r="E35" s="248"/>
      <c r="F35" s="248"/>
      <c r="G35" s="248"/>
      <c r="H35" s="224"/>
      <c r="I35" s="224"/>
      <c r="J35" s="224"/>
      <c r="K35" s="224"/>
      <c r="L35" s="224"/>
      <c r="M35" s="224"/>
      <c r="N35" s="223"/>
      <c r="O35" s="223"/>
      <c r="P35" s="223"/>
      <c r="Q35" s="223"/>
      <c r="R35" s="224"/>
      <c r="S35" s="224"/>
      <c r="T35" s="224"/>
      <c r="U35" s="224"/>
      <c r="V35" s="224"/>
      <c r="W35" s="224"/>
      <c r="X35" s="224"/>
      <c r="Y35" s="224"/>
      <c r="Z35" s="214"/>
      <c r="AA35" s="214"/>
      <c r="AB35" s="214"/>
      <c r="AC35" s="214"/>
      <c r="AD35" s="214"/>
      <c r="AE35" s="214"/>
      <c r="AF35" s="214"/>
      <c r="AG35" s="214" t="s">
        <v>136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47" t="str">
        <f>C35</f>
        <v>PANEL JE TVOŘEN DVĚMA HLINÍKOVÝMI "U" PROFILY, KTERÉ JSOU NA ZADNÍ HRANĚ SVAŘENY K ROVNÉMU PROFIU TL. 6 MM. PŘES TENTO ROVNÝ PROFIL JE CELÁ KONSTRUKCE KOTVENA DO STĚNY POMOCÍ VRUTŮ A HMOŽDINEK (SNADNÁ DEMONTÁŽ). DO PŘIKOTVENÉ KONSTRUKCE BUDE VSUNUT OBOUSTRANĚ POLEPENÝ PANEL DIBOND 8-9 MM. KOTVÍCÍ PRVKY BUDOU KRYTY NÁVLEKY.</v>
      </c>
      <c r="BB35" s="214"/>
      <c r="BC35" s="214"/>
      <c r="BD35" s="214"/>
      <c r="BE35" s="214"/>
      <c r="BF35" s="214"/>
      <c r="BG35" s="214"/>
      <c r="BH35" s="214"/>
    </row>
    <row r="36" spans="1:60" outlineLevel="3" x14ac:dyDescent="0.2">
      <c r="A36" s="221"/>
      <c r="B36" s="222"/>
      <c r="C36" s="256" t="s">
        <v>138</v>
      </c>
      <c r="D36" s="227"/>
      <c r="E36" s="228"/>
      <c r="F36" s="229"/>
      <c r="G36" s="229"/>
      <c r="H36" s="224"/>
      <c r="I36" s="224"/>
      <c r="J36" s="224"/>
      <c r="K36" s="224"/>
      <c r="L36" s="224"/>
      <c r="M36" s="224"/>
      <c r="N36" s="223"/>
      <c r="O36" s="223"/>
      <c r="P36" s="223"/>
      <c r="Q36" s="223"/>
      <c r="R36" s="224"/>
      <c r="S36" s="224"/>
      <c r="T36" s="224"/>
      <c r="U36" s="224"/>
      <c r="V36" s="224"/>
      <c r="W36" s="224"/>
      <c r="X36" s="224"/>
      <c r="Y36" s="224"/>
      <c r="Z36" s="214"/>
      <c r="AA36" s="214"/>
      <c r="AB36" s="214"/>
      <c r="AC36" s="214"/>
      <c r="AD36" s="214"/>
      <c r="AE36" s="214"/>
      <c r="AF36" s="214"/>
      <c r="AG36" s="214" t="s">
        <v>136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3" x14ac:dyDescent="0.2">
      <c r="A37" s="221"/>
      <c r="B37" s="222"/>
      <c r="C37" s="256" t="s">
        <v>138</v>
      </c>
      <c r="D37" s="227"/>
      <c r="E37" s="228"/>
      <c r="F37" s="229"/>
      <c r="G37" s="229"/>
      <c r="H37" s="224"/>
      <c r="I37" s="224"/>
      <c r="J37" s="224"/>
      <c r="K37" s="224"/>
      <c r="L37" s="224"/>
      <c r="M37" s="224"/>
      <c r="N37" s="223"/>
      <c r="O37" s="223"/>
      <c r="P37" s="223"/>
      <c r="Q37" s="223"/>
      <c r="R37" s="224"/>
      <c r="S37" s="224"/>
      <c r="T37" s="224"/>
      <c r="U37" s="224"/>
      <c r="V37" s="224"/>
      <c r="W37" s="224"/>
      <c r="X37" s="224"/>
      <c r="Y37" s="224"/>
      <c r="Z37" s="214"/>
      <c r="AA37" s="214"/>
      <c r="AB37" s="214"/>
      <c r="AC37" s="214"/>
      <c r="AD37" s="214"/>
      <c r="AE37" s="214"/>
      <c r="AF37" s="214"/>
      <c r="AG37" s="214" t="s">
        <v>136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3" x14ac:dyDescent="0.2">
      <c r="A38" s="221"/>
      <c r="B38" s="222"/>
      <c r="C38" s="256" t="s">
        <v>138</v>
      </c>
      <c r="D38" s="227"/>
      <c r="E38" s="228"/>
      <c r="F38" s="229"/>
      <c r="G38" s="229"/>
      <c r="H38" s="224"/>
      <c r="I38" s="224"/>
      <c r="J38" s="224"/>
      <c r="K38" s="224"/>
      <c r="L38" s="224"/>
      <c r="M38" s="224"/>
      <c r="N38" s="223"/>
      <c r="O38" s="223"/>
      <c r="P38" s="223"/>
      <c r="Q38" s="223"/>
      <c r="R38" s="224"/>
      <c r="S38" s="224"/>
      <c r="T38" s="224"/>
      <c r="U38" s="224"/>
      <c r="V38" s="224"/>
      <c r="W38" s="224"/>
      <c r="X38" s="224"/>
      <c r="Y38" s="224"/>
      <c r="Z38" s="214"/>
      <c r="AA38" s="214"/>
      <c r="AB38" s="214"/>
      <c r="AC38" s="214"/>
      <c r="AD38" s="214"/>
      <c r="AE38" s="214"/>
      <c r="AF38" s="214"/>
      <c r="AG38" s="214" t="s">
        <v>136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3" x14ac:dyDescent="0.2">
      <c r="A39" s="221"/>
      <c r="B39" s="222"/>
      <c r="C39" s="256" t="s">
        <v>138</v>
      </c>
      <c r="D39" s="227"/>
      <c r="E39" s="228"/>
      <c r="F39" s="229"/>
      <c r="G39" s="229"/>
      <c r="H39" s="224"/>
      <c r="I39" s="224"/>
      <c r="J39" s="224"/>
      <c r="K39" s="224"/>
      <c r="L39" s="224"/>
      <c r="M39" s="224"/>
      <c r="N39" s="223"/>
      <c r="O39" s="223"/>
      <c r="P39" s="223"/>
      <c r="Q39" s="223"/>
      <c r="R39" s="224"/>
      <c r="S39" s="224"/>
      <c r="T39" s="224"/>
      <c r="U39" s="224"/>
      <c r="V39" s="224"/>
      <c r="W39" s="224"/>
      <c r="X39" s="224"/>
      <c r="Y39" s="224"/>
      <c r="Z39" s="214"/>
      <c r="AA39" s="214"/>
      <c r="AB39" s="214"/>
      <c r="AC39" s="214"/>
      <c r="AD39" s="214"/>
      <c r="AE39" s="214"/>
      <c r="AF39" s="214"/>
      <c r="AG39" s="214" t="s">
        <v>136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3" x14ac:dyDescent="0.2">
      <c r="A40" s="221"/>
      <c r="B40" s="222"/>
      <c r="C40" s="255" t="s">
        <v>139</v>
      </c>
      <c r="D40" s="248"/>
      <c r="E40" s="248"/>
      <c r="F40" s="248"/>
      <c r="G40" s="248"/>
      <c r="H40" s="224"/>
      <c r="I40" s="224"/>
      <c r="J40" s="224"/>
      <c r="K40" s="224"/>
      <c r="L40" s="224"/>
      <c r="M40" s="224"/>
      <c r="N40" s="223"/>
      <c r="O40" s="223"/>
      <c r="P40" s="223"/>
      <c r="Q40" s="223"/>
      <c r="R40" s="224"/>
      <c r="S40" s="224"/>
      <c r="T40" s="224"/>
      <c r="U40" s="224"/>
      <c r="V40" s="224"/>
      <c r="W40" s="224"/>
      <c r="X40" s="224"/>
      <c r="Y40" s="224"/>
      <c r="Z40" s="214"/>
      <c r="AA40" s="214"/>
      <c r="AB40" s="214"/>
      <c r="AC40" s="214"/>
      <c r="AD40" s="214"/>
      <c r="AE40" s="214"/>
      <c r="AF40" s="214"/>
      <c r="AG40" s="214" t="s">
        <v>136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47" t="str">
        <f>C40</f>
        <v>!!!!!!POUZE DIBONDOVÁ DESKA S POLEPEM -  NOSNÁ HLINÍKOVÁ KCE S ÚCHYT NENÍ SOUČÁSTÍ TÁTO ČÁSTI DODÁVKY !!!!!!!</v>
      </c>
      <c r="BB40" s="214"/>
      <c r="BC40" s="214"/>
      <c r="BD40" s="214"/>
      <c r="BE40" s="214"/>
      <c r="BF40" s="214"/>
      <c r="BG40" s="214"/>
      <c r="BH40" s="214"/>
    </row>
    <row r="41" spans="1:60" outlineLevel="2" x14ac:dyDescent="0.2">
      <c r="A41" s="221"/>
      <c r="B41" s="222"/>
      <c r="C41" s="252" t="s">
        <v>140</v>
      </c>
      <c r="D41" s="225"/>
      <c r="E41" s="226">
        <v>19</v>
      </c>
      <c r="F41" s="224"/>
      <c r="G41" s="224"/>
      <c r="H41" s="224"/>
      <c r="I41" s="224"/>
      <c r="J41" s="224"/>
      <c r="K41" s="224"/>
      <c r="L41" s="224"/>
      <c r="M41" s="224"/>
      <c r="N41" s="223"/>
      <c r="O41" s="223"/>
      <c r="P41" s="223"/>
      <c r="Q41" s="223"/>
      <c r="R41" s="224"/>
      <c r="S41" s="224"/>
      <c r="T41" s="224"/>
      <c r="U41" s="224"/>
      <c r="V41" s="224"/>
      <c r="W41" s="224"/>
      <c r="X41" s="224"/>
      <c r="Y41" s="224"/>
      <c r="Z41" s="214"/>
      <c r="AA41" s="214"/>
      <c r="AB41" s="214"/>
      <c r="AC41" s="214"/>
      <c r="AD41" s="214"/>
      <c r="AE41" s="214"/>
      <c r="AF41" s="214"/>
      <c r="AG41" s="214" t="s">
        <v>109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2" x14ac:dyDescent="0.2">
      <c r="A42" s="221"/>
      <c r="B42" s="222"/>
      <c r="C42" s="253"/>
      <c r="D42" s="245"/>
      <c r="E42" s="245"/>
      <c r="F42" s="245"/>
      <c r="G42" s="245"/>
      <c r="H42" s="224"/>
      <c r="I42" s="224"/>
      <c r="J42" s="224"/>
      <c r="K42" s="224"/>
      <c r="L42" s="224"/>
      <c r="M42" s="224"/>
      <c r="N42" s="223"/>
      <c r="O42" s="223"/>
      <c r="P42" s="223"/>
      <c r="Q42" s="223"/>
      <c r="R42" s="224"/>
      <c r="S42" s="224"/>
      <c r="T42" s="224"/>
      <c r="U42" s="224"/>
      <c r="V42" s="224"/>
      <c r="W42" s="224"/>
      <c r="X42" s="224"/>
      <c r="Y42" s="224"/>
      <c r="Z42" s="214"/>
      <c r="AA42" s="214"/>
      <c r="AB42" s="214"/>
      <c r="AC42" s="214"/>
      <c r="AD42" s="214"/>
      <c r="AE42" s="214"/>
      <c r="AF42" s="214"/>
      <c r="AG42" s="214" t="s">
        <v>119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8">
        <v>5</v>
      </c>
      <c r="B43" s="239" t="s">
        <v>141</v>
      </c>
      <c r="C43" s="251" t="s">
        <v>142</v>
      </c>
      <c r="D43" s="240" t="s">
        <v>134</v>
      </c>
      <c r="E43" s="241">
        <v>8</v>
      </c>
      <c r="F43" s="242"/>
      <c r="G43" s="243">
        <f>ROUND(E43*F43,2)</f>
        <v>0</v>
      </c>
      <c r="H43" s="242"/>
      <c r="I43" s="243">
        <f>ROUND(E43*H43,2)</f>
        <v>0</v>
      </c>
      <c r="J43" s="242"/>
      <c r="K43" s="243">
        <f>ROUND(E43*J43,2)</f>
        <v>0</v>
      </c>
      <c r="L43" s="243">
        <v>21</v>
      </c>
      <c r="M43" s="243">
        <f>G43*(1+L43/100)</f>
        <v>0</v>
      </c>
      <c r="N43" s="241">
        <v>5.0000000000000001E-4</v>
      </c>
      <c r="O43" s="241">
        <f>ROUND(E43*N43,2)</f>
        <v>0</v>
      </c>
      <c r="P43" s="241">
        <v>0</v>
      </c>
      <c r="Q43" s="241">
        <f>ROUND(E43*P43,2)</f>
        <v>0</v>
      </c>
      <c r="R43" s="243"/>
      <c r="S43" s="243" t="s">
        <v>103</v>
      </c>
      <c r="T43" s="244" t="s">
        <v>104</v>
      </c>
      <c r="U43" s="224">
        <v>0</v>
      </c>
      <c r="V43" s="224">
        <f>ROUND(E43*U43,2)</f>
        <v>0</v>
      </c>
      <c r="W43" s="224"/>
      <c r="X43" s="224" t="s">
        <v>105</v>
      </c>
      <c r="Y43" s="224" t="s">
        <v>106</v>
      </c>
      <c r="Z43" s="214"/>
      <c r="AA43" s="214"/>
      <c r="AB43" s="214"/>
      <c r="AC43" s="214"/>
      <c r="AD43" s="214"/>
      <c r="AE43" s="214"/>
      <c r="AF43" s="214"/>
      <c r="AG43" s="214" t="s">
        <v>107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2" x14ac:dyDescent="0.2">
      <c r="A44" s="221"/>
      <c r="B44" s="222"/>
      <c r="C44" s="252" t="s">
        <v>143</v>
      </c>
      <c r="D44" s="225"/>
      <c r="E44" s="226">
        <v>8</v>
      </c>
      <c r="F44" s="224"/>
      <c r="G44" s="224"/>
      <c r="H44" s="224"/>
      <c r="I44" s="224"/>
      <c r="J44" s="224"/>
      <c r="K44" s="224"/>
      <c r="L44" s="224"/>
      <c r="M44" s="224"/>
      <c r="N44" s="223"/>
      <c r="O44" s="223"/>
      <c r="P44" s="223"/>
      <c r="Q44" s="223"/>
      <c r="R44" s="224"/>
      <c r="S44" s="224"/>
      <c r="T44" s="224"/>
      <c r="U44" s="224"/>
      <c r="V44" s="224"/>
      <c r="W44" s="224"/>
      <c r="X44" s="224"/>
      <c r="Y44" s="224"/>
      <c r="Z44" s="214"/>
      <c r="AA44" s="214"/>
      <c r="AB44" s="214"/>
      <c r="AC44" s="214"/>
      <c r="AD44" s="214"/>
      <c r="AE44" s="214"/>
      <c r="AF44" s="214"/>
      <c r="AG44" s="214" t="s">
        <v>109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2" x14ac:dyDescent="0.2">
      <c r="A45" s="221"/>
      <c r="B45" s="222"/>
      <c r="C45" s="253"/>
      <c r="D45" s="245"/>
      <c r="E45" s="245"/>
      <c r="F45" s="245"/>
      <c r="G45" s="245"/>
      <c r="H45" s="224"/>
      <c r="I45" s="224"/>
      <c r="J45" s="224"/>
      <c r="K45" s="224"/>
      <c r="L45" s="224"/>
      <c r="M45" s="224"/>
      <c r="N45" s="223"/>
      <c r="O45" s="223"/>
      <c r="P45" s="223"/>
      <c r="Q45" s="223"/>
      <c r="R45" s="224"/>
      <c r="S45" s="224"/>
      <c r="T45" s="224"/>
      <c r="U45" s="224"/>
      <c r="V45" s="224"/>
      <c r="W45" s="224"/>
      <c r="X45" s="224"/>
      <c r="Y45" s="224"/>
      <c r="Z45" s="214"/>
      <c r="AA45" s="214"/>
      <c r="AB45" s="214"/>
      <c r="AC45" s="214"/>
      <c r="AD45" s="214"/>
      <c r="AE45" s="214"/>
      <c r="AF45" s="214"/>
      <c r="AG45" s="214" t="s">
        <v>119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8">
        <v>6</v>
      </c>
      <c r="B46" s="239" t="s">
        <v>144</v>
      </c>
      <c r="C46" s="251" t="s">
        <v>145</v>
      </c>
      <c r="D46" s="240" t="s">
        <v>134</v>
      </c>
      <c r="E46" s="241">
        <v>1</v>
      </c>
      <c r="F46" s="242"/>
      <c r="G46" s="243">
        <f>ROUND(E46*F46,2)</f>
        <v>0</v>
      </c>
      <c r="H46" s="242"/>
      <c r="I46" s="243">
        <f>ROUND(E46*H46,2)</f>
        <v>0</v>
      </c>
      <c r="J46" s="242"/>
      <c r="K46" s="243">
        <f>ROUND(E46*J46,2)</f>
        <v>0</v>
      </c>
      <c r="L46" s="243">
        <v>21</v>
      </c>
      <c r="M46" s="243">
        <f>G46*(1+L46/100)</f>
        <v>0</v>
      </c>
      <c r="N46" s="241">
        <v>5.0000000000000001E-4</v>
      </c>
      <c r="O46" s="241">
        <f>ROUND(E46*N46,2)</f>
        <v>0</v>
      </c>
      <c r="P46" s="241">
        <v>0</v>
      </c>
      <c r="Q46" s="241">
        <f>ROUND(E46*P46,2)</f>
        <v>0</v>
      </c>
      <c r="R46" s="243"/>
      <c r="S46" s="243" t="s">
        <v>103</v>
      </c>
      <c r="T46" s="244" t="s">
        <v>104</v>
      </c>
      <c r="U46" s="224">
        <v>0</v>
      </c>
      <c r="V46" s="224">
        <f>ROUND(E46*U46,2)</f>
        <v>0</v>
      </c>
      <c r="W46" s="224"/>
      <c r="X46" s="224" t="s">
        <v>105</v>
      </c>
      <c r="Y46" s="224" t="s">
        <v>106</v>
      </c>
      <c r="Z46" s="214"/>
      <c r="AA46" s="214"/>
      <c r="AB46" s="214"/>
      <c r="AC46" s="214"/>
      <c r="AD46" s="214"/>
      <c r="AE46" s="214"/>
      <c r="AF46" s="214"/>
      <c r="AG46" s="214" t="s">
        <v>107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2" x14ac:dyDescent="0.2">
      <c r="A47" s="221"/>
      <c r="B47" s="222"/>
      <c r="C47" s="252" t="s">
        <v>146</v>
      </c>
      <c r="D47" s="225"/>
      <c r="E47" s="226">
        <v>1</v>
      </c>
      <c r="F47" s="224"/>
      <c r="G47" s="224"/>
      <c r="H47" s="224"/>
      <c r="I47" s="224"/>
      <c r="J47" s="224"/>
      <c r="K47" s="224"/>
      <c r="L47" s="224"/>
      <c r="M47" s="224"/>
      <c r="N47" s="223"/>
      <c r="O47" s="223"/>
      <c r="P47" s="223"/>
      <c r="Q47" s="223"/>
      <c r="R47" s="224"/>
      <c r="S47" s="224"/>
      <c r="T47" s="224"/>
      <c r="U47" s="224"/>
      <c r="V47" s="224"/>
      <c r="W47" s="224"/>
      <c r="X47" s="224"/>
      <c r="Y47" s="224"/>
      <c r="Z47" s="214"/>
      <c r="AA47" s="214"/>
      <c r="AB47" s="214"/>
      <c r="AC47" s="214"/>
      <c r="AD47" s="214"/>
      <c r="AE47" s="214"/>
      <c r="AF47" s="214"/>
      <c r="AG47" s="214" t="s">
        <v>109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2" x14ac:dyDescent="0.2">
      <c r="A48" s="221"/>
      <c r="B48" s="222"/>
      <c r="C48" s="253"/>
      <c r="D48" s="245"/>
      <c r="E48" s="245"/>
      <c r="F48" s="245"/>
      <c r="G48" s="245"/>
      <c r="H48" s="224"/>
      <c r="I48" s="224"/>
      <c r="J48" s="224"/>
      <c r="K48" s="224"/>
      <c r="L48" s="224"/>
      <c r="M48" s="224"/>
      <c r="N48" s="223"/>
      <c r="O48" s="223"/>
      <c r="P48" s="223"/>
      <c r="Q48" s="223"/>
      <c r="R48" s="224"/>
      <c r="S48" s="224"/>
      <c r="T48" s="224"/>
      <c r="U48" s="224"/>
      <c r="V48" s="224"/>
      <c r="W48" s="224"/>
      <c r="X48" s="224"/>
      <c r="Y48" s="224"/>
      <c r="Z48" s="214"/>
      <c r="AA48" s="214"/>
      <c r="AB48" s="214"/>
      <c r="AC48" s="214"/>
      <c r="AD48" s="214"/>
      <c r="AE48" s="214"/>
      <c r="AF48" s="214"/>
      <c r="AG48" s="214" t="s">
        <v>119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8">
        <v>7</v>
      </c>
      <c r="B49" s="239" t="s">
        <v>147</v>
      </c>
      <c r="C49" s="251" t="s">
        <v>148</v>
      </c>
      <c r="D49" s="240" t="s">
        <v>149</v>
      </c>
      <c r="E49" s="241">
        <v>15</v>
      </c>
      <c r="F49" s="242"/>
      <c r="G49" s="243">
        <f>ROUND(E49*F49,2)</f>
        <v>0</v>
      </c>
      <c r="H49" s="242"/>
      <c r="I49" s="243">
        <f>ROUND(E49*H49,2)</f>
        <v>0</v>
      </c>
      <c r="J49" s="242"/>
      <c r="K49" s="243">
        <f>ROUND(E49*J49,2)</f>
        <v>0</v>
      </c>
      <c r="L49" s="243">
        <v>21</v>
      </c>
      <c r="M49" s="243">
        <f>G49*(1+L49/100)</f>
        <v>0</v>
      </c>
      <c r="N49" s="241">
        <v>0</v>
      </c>
      <c r="O49" s="241">
        <f>ROUND(E49*N49,2)</f>
        <v>0</v>
      </c>
      <c r="P49" s="241">
        <v>0</v>
      </c>
      <c r="Q49" s="241">
        <f>ROUND(E49*P49,2)</f>
        <v>0</v>
      </c>
      <c r="R49" s="243"/>
      <c r="S49" s="243" t="s">
        <v>103</v>
      </c>
      <c r="T49" s="244" t="s">
        <v>104</v>
      </c>
      <c r="U49" s="224">
        <v>0</v>
      </c>
      <c r="V49" s="224">
        <f>ROUND(E49*U49,2)</f>
        <v>0</v>
      </c>
      <c r="W49" s="224"/>
      <c r="X49" s="224" t="s">
        <v>105</v>
      </c>
      <c r="Y49" s="224" t="s">
        <v>106</v>
      </c>
      <c r="Z49" s="214"/>
      <c r="AA49" s="214"/>
      <c r="AB49" s="214"/>
      <c r="AC49" s="214"/>
      <c r="AD49" s="214"/>
      <c r="AE49" s="214"/>
      <c r="AF49" s="214"/>
      <c r="AG49" s="214" t="s">
        <v>107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2" x14ac:dyDescent="0.2">
      <c r="A50" s="221"/>
      <c r="B50" s="222"/>
      <c r="C50" s="257"/>
      <c r="D50" s="249"/>
      <c r="E50" s="249"/>
      <c r="F50" s="249"/>
      <c r="G50" s="249"/>
      <c r="H50" s="224"/>
      <c r="I50" s="224"/>
      <c r="J50" s="224"/>
      <c r="K50" s="224"/>
      <c r="L50" s="224"/>
      <c r="M50" s="224"/>
      <c r="N50" s="223"/>
      <c r="O50" s="223"/>
      <c r="P50" s="223"/>
      <c r="Q50" s="223"/>
      <c r="R50" s="224"/>
      <c r="S50" s="224"/>
      <c r="T50" s="224"/>
      <c r="U50" s="224"/>
      <c r="V50" s="224"/>
      <c r="W50" s="224"/>
      <c r="X50" s="224"/>
      <c r="Y50" s="224"/>
      <c r="Z50" s="214"/>
      <c r="AA50" s="214"/>
      <c r="AB50" s="214"/>
      <c r="AC50" s="214"/>
      <c r="AD50" s="214"/>
      <c r="AE50" s="214"/>
      <c r="AF50" s="214"/>
      <c r="AG50" s="214" t="s">
        <v>119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8">
        <v>8</v>
      </c>
      <c r="B51" s="239" t="s">
        <v>150</v>
      </c>
      <c r="C51" s="251" t="s">
        <v>151</v>
      </c>
      <c r="D51" s="240" t="s">
        <v>152</v>
      </c>
      <c r="E51" s="241">
        <v>4</v>
      </c>
      <c r="F51" s="242"/>
      <c r="G51" s="243">
        <f>ROUND(E51*F51,2)</f>
        <v>0</v>
      </c>
      <c r="H51" s="242"/>
      <c r="I51" s="243">
        <f>ROUND(E51*H51,2)</f>
        <v>0</v>
      </c>
      <c r="J51" s="242"/>
      <c r="K51" s="243">
        <f>ROUND(E51*J51,2)</f>
        <v>0</v>
      </c>
      <c r="L51" s="243">
        <v>21</v>
      </c>
      <c r="M51" s="243">
        <f>G51*(1+L51/100)</f>
        <v>0</v>
      </c>
      <c r="N51" s="241">
        <v>0</v>
      </c>
      <c r="O51" s="241">
        <f>ROUND(E51*N51,2)</f>
        <v>0</v>
      </c>
      <c r="P51" s="241">
        <v>0</v>
      </c>
      <c r="Q51" s="241">
        <f>ROUND(E51*P51,2)</f>
        <v>0</v>
      </c>
      <c r="R51" s="243"/>
      <c r="S51" s="243" t="s">
        <v>103</v>
      </c>
      <c r="T51" s="244" t="s">
        <v>104</v>
      </c>
      <c r="U51" s="224">
        <v>0</v>
      </c>
      <c r="V51" s="224">
        <f>ROUND(E51*U51,2)</f>
        <v>0</v>
      </c>
      <c r="W51" s="224"/>
      <c r="X51" s="224" t="s">
        <v>105</v>
      </c>
      <c r="Y51" s="224" t="s">
        <v>106</v>
      </c>
      <c r="Z51" s="214"/>
      <c r="AA51" s="214"/>
      <c r="AB51" s="214"/>
      <c r="AC51" s="214"/>
      <c r="AD51" s="214"/>
      <c r="AE51" s="214"/>
      <c r="AF51" s="214"/>
      <c r="AG51" s="214" t="s">
        <v>107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2" x14ac:dyDescent="0.2">
      <c r="A52" s="221"/>
      <c r="B52" s="222"/>
      <c r="C52" s="252" t="s">
        <v>153</v>
      </c>
      <c r="D52" s="225"/>
      <c r="E52" s="226">
        <v>4</v>
      </c>
      <c r="F52" s="224"/>
      <c r="G52" s="224"/>
      <c r="H52" s="224"/>
      <c r="I52" s="224"/>
      <c r="J52" s="224"/>
      <c r="K52" s="224"/>
      <c r="L52" s="224"/>
      <c r="M52" s="224"/>
      <c r="N52" s="223"/>
      <c r="O52" s="223"/>
      <c r="P52" s="223"/>
      <c r="Q52" s="223"/>
      <c r="R52" s="224"/>
      <c r="S52" s="224"/>
      <c r="T52" s="224"/>
      <c r="U52" s="224"/>
      <c r="V52" s="224"/>
      <c r="W52" s="224"/>
      <c r="X52" s="224"/>
      <c r="Y52" s="224"/>
      <c r="Z52" s="214"/>
      <c r="AA52" s="214"/>
      <c r="AB52" s="214"/>
      <c r="AC52" s="214"/>
      <c r="AD52" s="214"/>
      <c r="AE52" s="214"/>
      <c r="AF52" s="214"/>
      <c r="AG52" s="214" t="s">
        <v>109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2" x14ac:dyDescent="0.2">
      <c r="A53" s="221"/>
      <c r="B53" s="222"/>
      <c r="C53" s="253"/>
      <c r="D53" s="245"/>
      <c r="E53" s="245"/>
      <c r="F53" s="245"/>
      <c r="G53" s="245"/>
      <c r="H53" s="224"/>
      <c r="I53" s="224"/>
      <c r="J53" s="224"/>
      <c r="K53" s="224"/>
      <c r="L53" s="224"/>
      <c r="M53" s="224"/>
      <c r="N53" s="223"/>
      <c r="O53" s="223"/>
      <c r="P53" s="223"/>
      <c r="Q53" s="223"/>
      <c r="R53" s="224"/>
      <c r="S53" s="224"/>
      <c r="T53" s="224"/>
      <c r="U53" s="224"/>
      <c r="V53" s="224"/>
      <c r="W53" s="224"/>
      <c r="X53" s="224"/>
      <c r="Y53" s="224"/>
      <c r="Z53" s="214"/>
      <c r="AA53" s="214"/>
      <c r="AB53" s="214"/>
      <c r="AC53" s="214"/>
      <c r="AD53" s="214"/>
      <c r="AE53" s="214"/>
      <c r="AF53" s="214"/>
      <c r="AG53" s="214" t="s">
        <v>119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8">
        <v>9</v>
      </c>
      <c r="B54" s="239" t="s">
        <v>154</v>
      </c>
      <c r="C54" s="251" t="s">
        <v>155</v>
      </c>
      <c r="D54" s="240" t="s">
        <v>156</v>
      </c>
      <c r="E54" s="241">
        <v>340</v>
      </c>
      <c r="F54" s="242"/>
      <c r="G54" s="243">
        <f>ROUND(E54*F54,2)</f>
        <v>0</v>
      </c>
      <c r="H54" s="242"/>
      <c r="I54" s="243">
        <f>ROUND(E54*H54,2)</f>
        <v>0</v>
      </c>
      <c r="J54" s="242"/>
      <c r="K54" s="243">
        <f>ROUND(E54*J54,2)</f>
        <v>0</v>
      </c>
      <c r="L54" s="243">
        <v>21</v>
      </c>
      <c r="M54" s="243">
        <f>G54*(1+L54/100)</f>
        <v>0</v>
      </c>
      <c r="N54" s="241">
        <v>0</v>
      </c>
      <c r="O54" s="241">
        <f>ROUND(E54*N54,2)</f>
        <v>0</v>
      </c>
      <c r="P54" s="241">
        <v>0</v>
      </c>
      <c r="Q54" s="241">
        <f>ROUND(E54*P54,2)</f>
        <v>0</v>
      </c>
      <c r="R54" s="243"/>
      <c r="S54" s="243" t="s">
        <v>103</v>
      </c>
      <c r="T54" s="244" t="s">
        <v>104</v>
      </c>
      <c r="U54" s="224">
        <v>0</v>
      </c>
      <c r="V54" s="224">
        <f>ROUND(E54*U54,2)</f>
        <v>0</v>
      </c>
      <c r="W54" s="224"/>
      <c r="X54" s="224" t="s">
        <v>105</v>
      </c>
      <c r="Y54" s="224" t="s">
        <v>106</v>
      </c>
      <c r="Z54" s="214"/>
      <c r="AA54" s="214"/>
      <c r="AB54" s="214"/>
      <c r="AC54" s="214"/>
      <c r="AD54" s="214"/>
      <c r="AE54" s="214"/>
      <c r="AF54" s="214"/>
      <c r="AG54" s="214" t="s">
        <v>107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2" x14ac:dyDescent="0.2">
      <c r="A55" s="221"/>
      <c r="B55" s="222"/>
      <c r="C55" s="252" t="s">
        <v>157</v>
      </c>
      <c r="D55" s="225"/>
      <c r="E55" s="226">
        <v>340</v>
      </c>
      <c r="F55" s="224"/>
      <c r="G55" s="224"/>
      <c r="H55" s="224"/>
      <c r="I55" s="224"/>
      <c r="J55" s="224"/>
      <c r="K55" s="224"/>
      <c r="L55" s="224"/>
      <c r="M55" s="224"/>
      <c r="N55" s="223"/>
      <c r="O55" s="223"/>
      <c r="P55" s="223"/>
      <c r="Q55" s="223"/>
      <c r="R55" s="224"/>
      <c r="S55" s="224"/>
      <c r="T55" s="224"/>
      <c r="U55" s="224"/>
      <c r="V55" s="224"/>
      <c r="W55" s="224"/>
      <c r="X55" s="224"/>
      <c r="Y55" s="224"/>
      <c r="Z55" s="214"/>
      <c r="AA55" s="214"/>
      <c r="AB55" s="214"/>
      <c r="AC55" s="214"/>
      <c r="AD55" s="214"/>
      <c r="AE55" s="214"/>
      <c r="AF55" s="214"/>
      <c r="AG55" s="214" t="s">
        <v>109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2" x14ac:dyDescent="0.2">
      <c r="A56" s="221"/>
      <c r="B56" s="222"/>
      <c r="C56" s="253"/>
      <c r="D56" s="245"/>
      <c r="E56" s="245"/>
      <c r="F56" s="245"/>
      <c r="G56" s="245"/>
      <c r="H56" s="224"/>
      <c r="I56" s="224"/>
      <c r="J56" s="224"/>
      <c r="K56" s="224"/>
      <c r="L56" s="224"/>
      <c r="M56" s="224"/>
      <c r="N56" s="223"/>
      <c r="O56" s="223"/>
      <c r="P56" s="223"/>
      <c r="Q56" s="223"/>
      <c r="R56" s="224"/>
      <c r="S56" s="224"/>
      <c r="T56" s="224"/>
      <c r="U56" s="224"/>
      <c r="V56" s="224"/>
      <c r="W56" s="224"/>
      <c r="X56" s="224"/>
      <c r="Y56" s="224"/>
      <c r="Z56" s="214"/>
      <c r="AA56" s="214"/>
      <c r="AB56" s="214"/>
      <c r="AC56" s="214"/>
      <c r="AD56" s="214"/>
      <c r="AE56" s="214"/>
      <c r="AF56" s="214"/>
      <c r="AG56" s="214" t="s">
        <v>119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x14ac:dyDescent="0.2">
      <c r="A57" s="3"/>
      <c r="B57" s="4"/>
      <c r="C57" s="258"/>
      <c r="D57" s="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AE57">
        <v>15</v>
      </c>
      <c r="AF57">
        <v>21</v>
      </c>
      <c r="AG57" t="s">
        <v>84</v>
      </c>
    </row>
    <row r="58" spans="1:60" x14ac:dyDescent="0.2">
      <c r="A58" s="217"/>
      <c r="B58" s="218" t="s">
        <v>29</v>
      </c>
      <c r="C58" s="259"/>
      <c r="D58" s="219"/>
      <c r="E58" s="220"/>
      <c r="F58" s="220"/>
      <c r="G58" s="237">
        <f>G8</f>
        <v>0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AE58">
        <f>SUMIF(L7:L56,AE57,G7:G56)</f>
        <v>0</v>
      </c>
      <c r="AF58">
        <f>SUMIF(L7:L56,AF57,G7:G56)</f>
        <v>0</v>
      </c>
      <c r="AG58" t="s">
        <v>158</v>
      </c>
    </row>
    <row r="59" spans="1:60" x14ac:dyDescent="0.2">
      <c r="C59" s="260"/>
      <c r="D59" s="10"/>
      <c r="AG59" t="s">
        <v>159</v>
      </c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V8T6GtGRtKqA5ZKbrouTmamxOhS4+3x6r5OLjVSxp45oGKjZYCaeGJ9MwX0hlDIyqzda2AvEW0LgtwsSSsFSKg==" saltValue="diE22zW83kGliXm8Lvwlpw==" spinCount="100000" sheet="1" formatRows="0"/>
  <mergeCells count="16">
    <mergeCell ref="C48:G48"/>
    <mergeCell ref="C50:G50"/>
    <mergeCell ref="C53:G53"/>
    <mergeCell ref="C56:G56"/>
    <mergeCell ref="C32:G32"/>
    <mergeCell ref="C34:G34"/>
    <mergeCell ref="C35:G35"/>
    <mergeCell ref="C40:G40"/>
    <mergeCell ref="C42:G42"/>
    <mergeCell ref="C45:G45"/>
    <mergeCell ref="A1:G1"/>
    <mergeCell ref="C2:G2"/>
    <mergeCell ref="C3:G3"/>
    <mergeCell ref="C4:G4"/>
    <mergeCell ref="C20:G20"/>
    <mergeCell ref="C28:G2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44E1B-C3C2-46FD-A9A2-0F8127392A9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70</v>
      </c>
      <c r="B1" s="199"/>
      <c r="C1" s="199"/>
      <c r="D1" s="199"/>
      <c r="E1" s="199"/>
      <c r="F1" s="199"/>
      <c r="G1" s="199"/>
      <c r="AG1" t="s">
        <v>71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72</v>
      </c>
    </row>
    <row r="3" spans="1:60" ht="24.95" customHeight="1" x14ac:dyDescent="0.2">
      <c r="A3" s="200" t="s">
        <v>8</v>
      </c>
      <c r="B3" s="49" t="s">
        <v>49</v>
      </c>
      <c r="C3" s="203" t="s">
        <v>50</v>
      </c>
      <c r="D3" s="201"/>
      <c r="E3" s="201"/>
      <c r="F3" s="201"/>
      <c r="G3" s="202"/>
      <c r="AC3" s="178" t="s">
        <v>73</v>
      </c>
      <c r="AG3" t="s">
        <v>74</v>
      </c>
    </row>
    <row r="4" spans="1:60" ht="24.95" customHeight="1" x14ac:dyDescent="0.2">
      <c r="A4" s="204" t="s">
        <v>9</v>
      </c>
      <c r="B4" s="205" t="s">
        <v>53</v>
      </c>
      <c r="C4" s="206" t="s">
        <v>54</v>
      </c>
      <c r="D4" s="207"/>
      <c r="E4" s="207"/>
      <c r="F4" s="207"/>
      <c r="G4" s="208"/>
      <c r="AG4" t="s">
        <v>75</v>
      </c>
    </row>
    <row r="5" spans="1:60" x14ac:dyDescent="0.2">
      <c r="D5" s="10"/>
    </row>
    <row r="6" spans="1:60" ht="38.25" x14ac:dyDescent="0.2">
      <c r="A6" s="210" t="s">
        <v>76</v>
      </c>
      <c r="B6" s="212" t="s">
        <v>77</v>
      </c>
      <c r="C6" s="212" t="s">
        <v>78</v>
      </c>
      <c r="D6" s="211" t="s">
        <v>79</v>
      </c>
      <c r="E6" s="210" t="s">
        <v>80</v>
      </c>
      <c r="F6" s="209" t="s">
        <v>81</v>
      </c>
      <c r="G6" s="210" t="s">
        <v>29</v>
      </c>
      <c r="H6" s="213" t="s">
        <v>30</v>
      </c>
      <c r="I6" s="213" t="s">
        <v>82</v>
      </c>
      <c r="J6" s="213" t="s">
        <v>31</v>
      </c>
      <c r="K6" s="213" t="s">
        <v>83</v>
      </c>
      <c r="L6" s="213" t="s">
        <v>84</v>
      </c>
      <c r="M6" s="213" t="s">
        <v>85</v>
      </c>
      <c r="N6" s="213" t="s">
        <v>86</v>
      </c>
      <c r="O6" s="213" t="s">
        <v>87</v>
      </c>
      <c r="P6" s="213" t="s">
        <v>88</v>
      </c>
      <c r="Q6" s="213" t="s">
        <v>89</v>
      </c>
      <c r="R6" s="213" t="s">
        <v>90</v>
      </c>
      <c r="S6" s="213" t="s">
        <v>91</v>
      </c>
      <c r="T6" s="213" t="s">
        <v>92</v>
      </c>
      <c r="U6" s="213" t="s">
        <v>93</v>
      </c>
      <c r="V6" s="213" t="s">
        <v>94</v>
      </c>
      <c r="W6" s="213" t="s">
        <v>95</v>
      </c>
      <c r="X6" s="213" t="s">
        <v>96</v>
      </c>
      <c r="Y6" s="213" t="s">
        <v>97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31" t="s">
        <v>98</v>
      </c>
      <c r="B8" s="232" t="s">
        <v>66</v>
      </c>
      <c r="C8" s="250" t="s">
        <v>67</v>
      </c>
      <c r="D8" s="233"/>
      <c r="E8" s="234"/>
      <c r="F8" s="235"/>
      <c r="G8" s="235">
        <f>SUMIF(AG9:AG11,"&lt;&gt;NOR",G9:G11)</f>
        <v>0</v>
      </c>
      <c r="H8" s="235"/>
      <c r="I8" s="235">
        <f>SUM(I9:I11)</f>
        <v>0</v>
      </c>
      <c r="J8" s="235"/>
      <c r="K8" s="235">
        <f>SUM(K9:K11)</f>
        <v>0</v>
      </c>
      <c r="L8" s="235"/>
      <c r="M8" s="235">
        <f>SUM(M9:M11)</f>
        <v>0</v>
      </c>
      <c r="N8" s="234"/>
      <c r="O8" s="234">
        <f>SUM(O9:O11)</f>
        <v>0</v>
      </c>
      <c r="P8" s="234"/>
      <c r="Q8" s="234">
        <f>SUM(Q9:Q11)</f>
        <v>0</v>
      </c>
      <c r="R8" s="235"/>
      <c r="S8" s="235"/>
      <c r="T8" s="236"/>
      <c r="U8" s="230"/>
      <c r="V8" s="230">
        <f>SUM(V9:V11)</f>
        <v>0</v>
      </c>
      <c r="W8" s="230"/>
      <c r="X8" s="230"/>
      <c r="Y8" s="230"/>
      <c r="AG8" t="s">
        <v>99</v>
      </c>
    </row>
    <row r="9" spans="1:60" outlineLevel="1" x14ac:dyDescent="0.2">
      <c r="A9" s="238">
        <v>1</v>
      </c>
      <c r="B9" s="239" t="s">
        <v>160</v>
      </c>
      <c r="C9" s="251" t="s">
        <v>161</v>
      </c>
      <c r="D9" s="240" t="s">
        <v>134</v>
      </c>
      <c r="E9" s="241">
        <v>5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3"/>
      <c r="S9" s="243" t="s">
        <v>103</v>
      </c>
      <c r="T9" s="244" t="s">
        <v>104</v>
      </c>
      <c r="U9" s="224">
        <v>0</v>
      </c>
      <c r="V9" s="224">
        <f>ROUND(E9*U9,2)</f>
        <v>0</v>
      </c>
      <c r="W9" s="224"/>
      <c r="X9" s="224" t="s">
        <v>105</v>
      </c>
      <c r="Y9" s="224" t="s">
        <v>106</v>
      </c>
      <c r="Z9" s="214"/>
      <c r="AA9" s="214"/>
      <c r="AB9" s="214"/>
      <c r="AC9" s="214"/>
      <c r="AD9" s="214"/>
      <c r="AE9" s="214"/>
      <c r="AF9" s="214"/>
      <c r="AG9" s="214" t="s">
        <v>107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21"/>
      <c r="B10" s="222"/>
      <c r="C10" s="252" t="s">
        <v>162</v>
      </c>
      <c r="D10" s="225"/>
      <c r="E10" s="226">
        <v>5</v>
      </c>
      <c r="F10" s="224"/>
      <c r="G10" s="224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4"/>
      <c r="AA10" s="214"/>
      <c r="AB10" s="214"/>
      <c r="AC10" s="214"/>
      <c r="AD10" s="214"/>
      <c r="AE10" s="214"/>
      <c r="AF10" s="214"/>
      <c r="AG10" s="214" t="s">
        <v>109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2" x14ac:dyDescent="0.2">
      <c r="A11" s="221"/>
      <c r="B11" s="222"/>
      <c r="C11" s="253"/>
      <c r="D11" s="245"/>
      <c r="E11" s="245"/>
      <c r="F11" s="245"/>
      <c r="G11" s="245"/>
      <c r="H11" s="224"/>
      <c r="I11" s="224"/>
      <c r="J11" s="224"/>
      <c r="K11" s="224"/>
      <c r="L11" s="224"/>
      <c r="M11" s="224"/>
      <c r="N11" s="223"/>
      <c r="O11" s="223"/>
      <c r="P11" s="223"/>
      <c r="Q11" s="223"/>
      <c r="R11" s="224"/>
      <c r="S11" s="224"/>
      <c r="T11" s="224"/>
      <c r="U11" s="224"/>
      <c r="V11" s="224"/>
      <c r="W11" s="224"/>
      <c r="X11" s="224"/>
      <c r="Y11" s="224"/>
      <c r="Z11" s="214"/>
      <c r="AA11" s="214"/>
      <c r="AB11" s="214"/>
      <c r="AC11" s="214"/>
      <c r="AD11" s="214"/>
      <c r="AE11" s="214"/>
      <c r="AF11" s="214"/>
      <c r="AG11" s="214" t="s">
        <v>119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x14ac:dyDescent="0.2">
      <c r="A12" s="3"/>
      <c r="B12" s="4"/>
      <c r="C12" s="258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E12">
        <v>15</v>
      </c>
      <c r="AF12">
        <v>21</v>
      </c>
      <c r="AG12" t="s">
        <v>84</v>
      </c>
    </row>
    <row r="13" spans="1:60" x14ac:dyDescent="0.2">
      <c r="A13" s="217"/>
      <c r="B13" s="218" t="s">
        <v>29</v>
      </c>
      <c r="C13" s="259"/>
      <c r="D13" s="219"/>
      <c r="E13" s="220"/>
      <c r="F13" s="220"/>
      <c r="G13" s="237">
        <f>G8</f>
        <v>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E13">
        <f>SUMIF(L7:L11,AE12,G7:G11)</f>
        <v>0</v>
      </c>
      <c r="AF13">
        <f>SUMIF(L7:L11,AF12,G7:G11)</f>
        <v>0</v>
      </c>
      <c r="AG13" t="s">
        <v>158</v>
      </c>
    </row>
    <row r="14" spans="1:60" x14ac:dyDescent="0.2">
      <c r="C14" s="260"/>
      <c r="D14" s="10"/>
      <c r="AG14" t="s">
        <v>159</v>
      </c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Lnp5spX7qNq/mOYxLYxpQpyg0ET2q6KIDK6GuGgUD3/TORgVA8jKpNbyPHNNrhN/J7dKvapzXfHncT2pYbbAA==" saltValue="6QEiOjoxzrTE8hjmiS6tTA==" spinCount="100000" sheet="1" formatRows="0"/>
  <mergeCells count="5">
    <mergeCell ref="A1:G1"/>
    <mergeCell ref="C2:G2"/>
    <mergeCell ref="C3:G3"/>
    <mergeCell ref="C4:G4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PS 01 02 Pol</vt:lpstr>
      <vt:lpstr>PS 01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'PS 01 02 Pol'!Názvy_tisku</vt:lpstr>
      <vt:lpstr>'PS 01 03 Pol'!Názvy_tisku</vt:lpstr>
      <vt:lpstr>oadresa</vt:lpstr>
      <vt:lpstr>Stavba!Objednatel</vt:lpstr>
      <vt:lpstr>Stavba!Objekt</vt:lpstr>
      <vt:lpstr>'PS 01 02 Pol'!Oblast_tisku</vt:lpstr>
      <vt:lpstr>'PS 01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Katka</dc:creator>
  <cp:lastModifiedBy>Katka</cp:lastModifiedBy>
  <cp:lastPrinted>2019-03-19T12:27:02Z</cp:lastPrinted>
  <dcterms:created xsi:type="dcterms:W3CDTF">2009-04-08T07:15:50Z</dcterms:created>
  <dcterms:modified xsi:type="dcterms:W3CDTF">2022-08-03T18:56:41Z</dcterms:modified>
</cp:coreProperties>
</file>